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showInkAnnotation="0" defaultThemeVersion="124226"/>
  <bookViews>
    <workbookView xWindow="-1335" yWindow="930" windowWidth="24240" windowHeight="5865" tabRatio="894" activeTab="1"/>
  </bookViews>
  <sheets>
    <sheet name="予約申込書" sheetId="25" r:id="rId1"/>
    <sheet name="使い方" sheetId="27" r:id="rId2"/>
    <sheet name="出力様式" sheetId="26" state="hidden" r:id="rId3"/>
    <sheet name="受診資格一括確認" sheetId="5" state="hidden" r:id="rId4"/>
    <sheet name="ﾃﾞｰﾀ" sheetId="28" state="hidden" r:id="rId5"/>
  </sheets>
  <definedNames>
    <definedName name="_xlnm.Print_Area" localSheetId="0">予約申込書!$A$1:$M$193</definedName>
  </definedNames>
  <calcPr calcId="125725"/>
</workbook>
</file>

<file path=xl/calcChain.xml><?xml version="1.0" encoding="utf-8"?>
<calcChain xmlns="http://schemas.openxmlformats.org/spreadsheetml/2006/main">
  <c r="C41" i="28"/>
  <c r="D220" i="26" s="1"/>
  <c r="C40" i="28"/>
  <c r="D216" i="26" s="1"/>
  <c r="C39" i="28"/>
  <c r="D209" i="26" s="1"/>
  <c r="C38" i="28"/>
  <c r="D205" i="26" s="1"/>
  <c r="C37" i="28"/>
  <c r="D201" i="26" s="1"/>
  <c r="C36" i="28"/>
  <c r="D197" i="26" s="1"/>
  <c r="C35" i="28"/>
  <c r="D193" i="26" s="1"/>
  <c r="C34" i="28"/>
  <c r="D186" i="26" s="1"/>
  <c r="C33" i="28"/>
  <c r="D182" i="26" s="1"/>
  <c r="C32" i="28"/>
  <c r="D178" i="26" s="1"/>
  <c r="C31" i="28"/>
  <c r="D174" i="26" s="1"/>
  <c r="C30" i="28"/>
  <c r="D170" i="26" s="1"/>
  <c r="C29" i="28"/>
  <c r="D163" i="26" s="1"/>
  <c r="C28" i="28"/>
  <c r="D159" i="26" s="1"/>
  <c r="C27" i="28"/>
  <c r="D155" i="26" s="1"/>
  <c r="C26" i="28"/>
  <c r="D151" i="26" s="1"/>
  <c r="C25" i="28"/>
  <c r="D147" i="26" s="1"/>
  <c r="C24" i="28"/>
  <c r="D140" i="26" s="1"/>
  <c r="C23" i="28"/>
  <c r="D136" i="26" s="1"/>
  <c r="C22" i="28"/>
  <c r="F22" i="5" s="1"/>
  <c r="C21" i="28"/>
  <c r="D128" i="26" s="1"/>
  <c r="C20" i="28"/>
  <c r="C19"/>
  <c r="F19" i="5" s="1"/>
  <c r="C18" i="28"/>
  <c r="F18" i="5" s="1"/>
  <c r="C17" i="28"/>
  <c r="D109" i="26" s="1"/>
  <c r="C16" i="28"/>
  <c r="D105" i="26" s="1"/>
  <c r="C15" i="28"/>
  <c r="F15" i="5" s="1"/>
  <c r="C14" i="28"/>
  <c r="F14" i="5" s="1"/>
  <c r="C13" i="28"/>
  <c r="D89" i="26" s="1"/>
  <c r="C12" i="28"/>
  <c r="D85" i="26" s="1"/>
  <c r="C11" i="28"/>
  <c r="F11" i="5" s="1"/>
  <c r="C10" i="28"/>
  <c r="F10" i="5" s="1"/>
  <c r="C9" i="28"/>
  <c r="D69" i="26" s="1"/>
  <c r="C8" i="28"/>
  <c r="F8" i="5" s="1"/>
  <c r="C7" i="28"/>
  <c r="F7" i="5" s="1"/>
  <c r="C6" i="28"/>
  <c r="D57" i="26" s="1"/>
  <c r="C5" i="28"/>
  <c r="D53" i="26" s="1"/>
  <c r="C4" i="28"/>
  <c r="D46" i="26" s="1"/>
  <c r="C3" i="28"/>
  <c r="C2"/>
  <c r="D38" i="26" s="1"/>
  <c r="B2" i="28"/>
  <c r="O221" i="26"/>
  <c r="O217"/>
  <c r="O210"/>
  <c r="O206"/>
  <c r="O202"/>
  <c r="O198"/>
  <c r="O194"/>
  <c r="O187"/>
  <c r="O183"/>
  <c r="O179"/>
  <c r="O175"/>
  <c r="O171"/>
  <c r="O164"/>
  <c r="O160"/>
  <c r="O156"/>
  <c r="O152"/>
  <c r="O148"/>
  <c r="O141"/>
  <c r="O137"/>
  <c r="O133"/>
  <c r="O129"/>
  <c r="O125"/>
  <c r="O118"/>
  <c r="O114"/>
  <c r="O110"/>
  <c r="O106"/>
  <c r="O102"/>
  <c r="O94"/>
  <c r="O90"/>
  <c r="O86"/>
  <c r="O82"/>
  <c r="O78"/>
  <c r="O70"/>
  <c r="O66"/>
  <c r="O62"/>
  <c r="O58"/>
  <c r="O54"/>
  <c r="O47"/>
  <c r="O43"/>
  <c r="O39"/>
  <c r="O38"/>
  <c r="N2" i="28"/>
  <c r="I41"/>
  <c r="J219" i="26" s="1"/>
  <c r="I40" i="28"/>
  <c r="J215" i="26" s="1"/>
  <c r="I39" i="28"/>
  <c r="J208" i="26" s="1"/>
  <c r="I38" i="28"/>
  <c r="J204" i="26" s="1"/>
  <c r="I37" i="28"/>
  <c r="J200" i="26" s="1"/>
  <c r="I36" i="28"/>
  <c r="J196" i="26" s="1"/>
  <c r="I35" i="28"/>
  <c r="J192" i="26" s="1"/>
  <c r="I34" i="28"/>
  <c r="J185" i="26" s="1"/>
  <c r="I33" i="28"/>
  <c r="J181" i="26" s="1"/>
  <c r="I32" i="28"/>
  <c r="J177" i="26" s="1"/>
  <c r="I31" i="28"/>
  <c r="J173" i="26" s="1"/>
  <c r="I30" i="28"/>
  <c r="J169" i="26" s="1"/>
  <c r="I29" i="28"/>
  <c r="J162" i="26" s="1"/>
  <c r="I28" i="28"/>
  <c r="J158" i="26" s="1"/>
  <c r="I27" i="28"/>
  <c r="J154" i="26" s="1"/>
  <c r="I26" i="28"/>
  <c r="J150" i="26" s="1"/>
  <c r="I25" i="28"/>
  <c r="J146" i="26" s="1"/>
  <c r="I24" i="28"/>
  <c r="J139" i="26" s="1"/>
  <c r="I23" i="28"/>
  <c r="J135" i="26" s="1"/>
  <c r="I22" i="28"/>
  <c r="J131" i="26" s="1"/>
  <c r="I21" i="28"/>
  <c r="J127" i="26" s="1"/>
  <c r="I20" i="28"/>
  <c r="J123" i="26" s="1"/>
  <c r="I19" i="28"/>
  <c r="J116" i="26" s="1"/>
  <c r="I18" i="28"/>
  <c r="J112" i="26" s="1"/>
  <c r="I17" i="28"/>
  <c r="J108" i="26" s="1"/>
  <c r="I16" i="28"/>
  <c r="J104" i="26" s="1"/>
  <c r="I15" i="28"/>
  <c r="J100" i="26" s="1"/>
  <c r="I14" i="28"/>
  <c r="J92" i="26" s="1"/>
  <c r="I13" i="28"/>
  <c r="J88" i="26" s="1"/>
  <c r="I12" i="28"/>
  <c r="J84" i="26" s="1"/>
  <c r="I11" i="28"/>
  <c r="J80" i="26" s="1"/>
  <c r="I10" i="28"/>
  <c r="J76" i="26" s="1"/>
  <c r="I9" i="28"/>
  <c r="J68" i="26" s="1"/>
  <c r="I8" i="28"/>
  <c r="J64" i="26" s="1"/>
  <c r="I7" i="28"/>
  <c r="J60" i="26" s="1"/>
  <c r="I6" i="28"/>
  <c r="J56" i="26" s="1"/>
  <c r="I5" i="28"/>
  <c r="J52" i="26" s="1"/>
  <c r="I4" i="28"/>
  <c r="J45" i="26" s="1"/>
  <c r="I3" i="28"/>
  <c r="I2"/>
  <c r="D124" i="26"/>
  <c r="F3" i="5"/>
  <c r="F20"/>
  <c r="A21" i="28"/>
  <c r="D126" i="26" s="1"/>
  <c r="B21" i="28"/>
  <c r="D127" i="26" s="1"/>
  <c r="D21" i="28"/>
  <c r="E21"/>
  <c r="Y21" s="1"/>
  <c r="O21" s="1"/>
  <c r="H127" i="26" s="1"/>
  <c r="G21" i="28"/>
  <c r="G128" i="26" s="1"/>
  <c r="H21" i="28"/>
  <c r="J126" i="26" s="1"/>
  <c r="J21" i="28"/>
  <c r="J128" i="26" s="1"/>
  <c r="K21" i="28"/>
  <c r="D21" i="5" s="1"/>
  <c r="L21" i="28"/>
  <c r="B21" i="5" s="1"/>
  <c r="M21" i="28"/>
  <c r="C21" i="5" s="1"/>
  <c r="N21" i="28"/>
  <c r="D129" i="26" s="1"/>
  <c r="A22" i="28"/>
  <c r="D130" i="26" s="1"/>
  <c r="B22" i="28"/>
  <c r="D131" i="26" s="1"/>
  <c r="D22" i="28"/>
  <c r="G130" i="26" s="1"/>
  <c r="E22" i="28"/>
  <c r="Y22" s="1"/>
  <c r="O22" s="1"/>
  <c r="S22" s="1"/>
  <c r="G22"/>
  <c r="G132" i="26" s="1"/>
  <c r="H22" i="28"/>
  <c r="J130" i="26" s="1"/>
  <c r="J22" i="28"/>
  <c r="J132" i="26" s="1"/>
  <c r="K22" i="28"/>
  <c r="O130" i="26" s="1"/>
  <c r="L22" i="28"/>
  <c r="O131" i="26" s="1"/>
  <c r="M22" i="28"/>
  <c r="O132" i="26" s="1"/>
  <c r="N22" i="28"/>
  <c r="D133" i="26" s="1"/>
  <c r="A23" i="28"/>
  <c r="D134" i="26" s="1"/>
  <c r="B23" i="28"/>
  <c r="D135" i="26" s="1"/>
  <c r="D23" i="28"/>
  <c r="E23"/>
  <c r="Y23" s="1"/>
  <c r="O23" s="1"/>
  <c r="U23" s="1"/>
  <c r="G23"/>
  <c r="G136" i="26" s="1"/>
  <c r="H23" i="28"/>
  <c r="J134" i="26" s="1"/>
  <c r="J23" i="28"/>
  <c r="J136" i="26" s="1"/>
  <c r="K23" i="28"/>
  <c r="O134" i="26" s="1"/>
  <c r="L23" i="28"/>
  <c r="O135" i="26" s="1"/>
  <c r="M23" i="28"/>
  <c r="O136" i="26" s="1"/>
  <c r="N23" i="28"/>
  <c r="D137" i="26" s="1"/>
  <c r="A24" i="28"/>
  <c r="D138" i="26" s="1"/>
  <c r="B24" i="28"/>
  <c r="D139" i="26" s="1"/>
  <c r="D24" i="28"/>
  <c r="G138" i="26" s="1"/>
  <c r="E24" i="28"/>
  <c r="Y24" s="1"/>
  <c r="O24" s="1"/>
  <c r="R24" s="1"/>
  <c r="G24"/>
  <c r="G140" i="26" s="1"/>
  <c r="H24" i="28"/>
  <c r="J138" i="26" s="1"/>
  <c r="J24" i="28"/>
  <c r="J140" i="26" s="1"/>
  <c r="K24" i="28"/>
  <c r="D24" i="5" s="1"/>
  <c r="L24" i="28"/>
  <c r="O139" i="26" s="1"/>
  <c r="M24" i="28"/>
  <c r="O140" i="26" s="1"/>
  <c r="N24" i="28"/>
  <c r="D141" i="26" s="1"/>
  <c r="A25" i="28"/>
  <c r="D145" i="26" s="1"/>
  <c r="B25" i="28"/>
  <c r="D146" i="26" s="1"/>
  <c r="D25" i="28"/>
  <c r="E25"/>
  <c r="Y25" s="1"/>
  <c r="O25" s="1"/>
  <c r="H146" i="26" s="1"/>
  <c r="G25" i="28"/>
  <c r="G147" i="26" s="1"/>
  <c r="H25" i="28"/>
  <c r="J145" i="26" s="1"/>
  <c r="J25" i="28"/>
  <c r="J147" i="26" s="1"/>
  <c r="K25" i="28"/>
  <c r="D25" i="5" s="1"/>
  <c r="L25" i="28"/>
  <c r="B25" i="5" s="1"/>
  <c r="M25" i="28"/>
  <c r="C25" i="5" s="1"/>
  <c r="N25" i="28"/>
  <c r="D148" i="26" s="1"/>
  <c r="A26" i="28"/>
  <c r="D149" i="26" s="1"/>
  <c r="B26" i="28"/>
  <c r="D150" i="26" s="1"/>
  <c r="D26" i="28"/>
  <c r="G149" i="26" s="1"/>
  <c r="E26" i="28"/>
  <c r="Y26" s="1"/>
  <c r="O26" s="1"/>
  <c r="S26" s="1"/>
  <c r="G26"/>
  <c r="G151" i="26" s="1"/>
  <c r="H26" i="28"/>
  <c r="J149" i="26" s="1"/>
  <c r="J26" i="28"/>
  <c r="J151" i="26" s="1"/>
  <c r="K26" i="28"/>
  <c r="O149" i="26" s="1"/>
  <c r="L26" i="28"/>
  <c r="O150" i="26" s="1"/>
  <c r="M26" i="28"/>
  <c r="O151" i="26" s="1"/>
  <c r="N26" i="28"/>
  <c r="D152" i="26" s="1"/>
  <c r="A27" i="28"/>
  <c r="D153" i="26" s="1"/>
  <c r="B27" i="28"/>
  <c r="D154" i="26" s="1"/>
  <c r="D27" i="28"/>
  <c r="E27"/>
  <c r="Y27" s="1"/>
  <c r="O27" s="1"/>
  <c r="U27" s="1"/>
  <c r="G27"/>
  <c r="G155" i="26" s="1"/>
  <c r="H27" i="28"/>
  <c r="J153" i="26" s="1"/>
  <c r="J27" i="28"/>
  <c r="J155" i="26" s="1"/>
  <c r="K27" i="28"/>
  <c r="O153" i="26" s="1"/>
  <c r="L27" i="28"/>
  <c r="O154" i="26" s="1"/>
  <c r="M27" i="28"/>
  <c r="O155" i="26" s="1"/>
  <c r="N27" i="28"/>
  <c r="D156" i="26" s="1"/>
  <c r="A28" i="28"/>
  <c r="D157" i="26" s="1"/>
  <c r="B28" i="28"/>
  <c r="D158" i="26" s="1"/>
  <c r="D28" i="28"/>
  <c r="G157" i="26" s="1"/>
  <c r="E28" i="28"/>
  <c r="Y28" s="1"/>
  <c r="O28" s="1"/>
  <c r="R28" s="1"/>
  <c r="G28"/>
  <c r="G159" i="26" s="1"/>
  <c r="H28" i="28"/>
  <c r="J157" i="26" s="1"/>
  <c r="J28" i="28"/>
  <c r="J159" i="26" s="1"/>
  <c r="K28" i="28"/>
  <c r="D28" i="5" s="1"/>
  <c r="L28" i="28"/>
  <c r="O158" i="26" s="1"/>
  <c r="M28" i="28"/>
  <c r="O159" i="26" s="1"/>
  <c r="N28" i="28"/>
  <c r="D160" i="26" s="1"/>
  <c r="A29" i="28"/>
  <c r="D161" i="26" s="1"/>
  <c r="B29" i="28"/>
  <c r="D162" i="26" s="1"/>
  <c r="D29" i="28"/>
  <c r="E29"/>
  <c r="Y29" s="1"/>
  <c r="O29" s="1"/>
  <c r="H162" i="26" s="1"/>
  <c r="G29" i="28"/>
  <c r="G163" i="26" s="1"/>
  <c r="H29" i="28"/>
  <c r="J161" i="26" s="1"/>
  <c r="J29" i="28"/>
  <c r="J163" i="26" s="1"/>
  <c r="K29" i="28"/>
  <c r="D29" i="5" s="1"/>
  <c r="L29" i="28"/>
  <c r="B29" i="5" s="1"/>
  <c r="M29" i="28"/>
  <c r="C29" i="5" s="1"/>
  <c r="N29" i="28"/>
  <c r="D164" i="26" s="1"/>
  <c r="A30" i="28"/>
  <c r="D168" i="26" s="1"/>
  <c r="B30" i="28"/>
  <c r="D169" i="26" s="1"/>
  <c r="D30" i="28"/>
  <c r="G168" i="26" s="1"/>
  <c r="E30" i="28"/>
  <c r="Y30" s="1"/>
  <c r="O30" s="1"/>
  <c r="S30" s="1"/>
  <c r="G30"/>
  <c r="G170" i="26" s="1"/>
  <c r="H30" i="28"/>
  <c r="J168" i="26" s="1"/>
  <c r="J30" i="28"/>
  <c r="J170" i="26" s="1"/>
  <c r="K30" i="28"/>
  <c r="O168" i="26" s="1"/>
  <c r="L30" i="28"/>
  <c r="O169" i="26" s="1"/>
  <c r="M30" i="28"/>
  <c r="O170" i="26" s="1"/>
  <c r="N30" i="28"/>
  <c r="D171" i="26" s="1"/>
  <c r="A31" i="28"/>
  <c r="D172" i="26" s="1"/>
  <c r="B31" i="28"/>
  <c r="D173" i="26" s="1"/>
  <c r="D31" i="28"/>
  <c r="G172" i="26" s="1"/>
  <c r="E31" i="28"/>
  <c r="G173" i="26" s="1"/>
  <c r="G31" i="28"/>
  <c r="G174" i="26" s="1"/>
  <c r="H31" i="28"/>
  <c r="J172" i="26" s="1"/>
  <c r="J31" i="28"/>
  <c r="J174" i="26" s="1"/>
  <c r="K31" i="28"/>
  <c r="D31" i="5" s="1"/>
  <c r="L31" i="28"/>
  <c r="B31" i="5" s="1"/>
  <c r="M31" i="28"/>
  <c r="C31" i="5" s="1"/>
  <c r="N31" i="28"/>
  <c r="D175" i="26" s="1"/>
  <c r="A32" i="28"/>
  <c r="D176" i="26" s="1"/>
  <c r="B32" i="28"/>
  <c r="D177" i="26" s="1"/>
  <c r="D32" i="28"/>
  <c r="G176" i="26" s="1"/>
  <c r="E32" i="28"/>
  <c r="Y32" s="1"/>
  <c r="O32" s="1"/>
  <c r="R32" s="1"/>
  <c r="G32"/>
  <c r="G178" i="26" s="1"/>
  <c r="H32" i="28"/>
  <c r="J176" i="26" s="1"/>
  <c r="J32" i="28"/>
  <c r="J178" i="26" s="1"/>
  <c r="K32" i="28"/>
  <c r="D32" i="5" s="1"/>
  <c r="L32" i="28"/>
  <c r="O177" i="26" s="1"/>
  <c r="M32" i="28"/>
  <c r="O178" i="26" s="1"/>
  <c r="N32" i="28"/>
  <c r="D179" i="26" s="1"/>
  <c r="A33" i="28"/>
  <c r="D180" i="26" s="1"/>
  <c r="B33" i="28"/>
  <c r="D181" i="26" s="1"/>
  <c r="D33" i="28"/>
  <c r="E33"/>
  <c r="Y33" s="1"/>
  <c r="O33" s="1"/>
  <c r="H181" i="26" s="1"/>
  <c r="G33" i="28"/>
  <c r="G182" i="26" s="1"/>
  <c r="H33" i="28"/>
  <c r="J180" i="26" s="1"/>
  <c r="J33" i="28"/>
  <c r="J182" i="26" s="1"/>
  <c r="K33" i="28"/>
  <c r="D33" i="5" s="1"/>
  <c r="L33" i="28"/>
  <c r="B33" i="5" s="1"/>
  <c r="M33" i="28"/>
  <c r="C33" i="5" s="1"/>
  <c r="N33" i="28"/>
  <c r="D183" i="26" s="1"/>
  <c r="A34" i="28"/>
  <c r="D184" i="26" s="1"/>
  <c r="B34" i="28"/>
  <c r="D185" i="26" s="1"/>
  <c r="D34" i="28"/>
  <c r="G184" i="26" s="1"/>
  <c r="E34" i="28"/>
  <c r="Y34" s="1"/>
  <c r="O34" s="1"/>
  <c r="S34" s="1"/>
  <c r="G34"/>
  <c r="G186" i="26" s="1"/>
  <c r="H34" i="28"/>
  <c r="J184" i="26" s="1"/>
  <c r="J34" i="28"/>
  <c r="J186" i="26" s="1"/>
  <c r="K34" i="28"/>
  <c r="O184" i="26" s="1"/>
  <c r="L34" i="28"/>
  <c r="O185" i="26" s="1"/>
  <c r="M34" i="28"/>
  <c r="O186" i="26" s="1"/>
  <c r="N34" i="28"/>
  <c r="D187" i="26" s="1"/>
  <c r="A35" i="28"/>
  <c r="D191" i="26" s="1"/>
  <c r="B35" i="28"/>
  <c r="D192" i="26" s="1"/>
  <c r="D35" i="28"/>
  <c r="E35"/>
  <c r="Y35" s="1"/>
  <c r="O35" s="1"/>
  <c r="U35" s="1"/>
  <c r="G35"/>
  <c r="G193" i="26" s="1"/>
  <c r="H35" i="28"/>
  <c r="J191" i="26" s="1"/>
  <c r="J35" i="28"/>
  <c r="J193" i="26" s="1"/>
  <c r="K35" i="28"/>
  <c r="O191" i="26" s="1"/>
  <c r="L35" i="28"/>
  <c r="O192" i="26" s="1"/>
  <c r="M35" i="28"/>
  <c r="O193" i="26" s="1"/>
  <c r="N35" i="28"/>
  <c r="D194" i="26" s="1"/>
  <c r="A36" i="28"/>
  <c r="D195" i="26" s="1"/>
  <c r="B36" i="28"/>
  <c r="D196" i="26" s="1"/>
  <c r="D36" i="28"/>
  <c r="G195" i="26" s="1"/>
  <c r="E36" i="28"/>
  <c r="Y36" s="1"/>
  <c r="O36" s="1"/>
  <c r="R36" s="1"/>
  <c r="G36"/>
  <c r="G197" i="26" s="1"/>
  <c r="H36" i="28"/>
  <c r="J195" i="26" s="1"/>
  <c r="J36" i="28"/>
  <c r="J197" i="26" s="1"/>
  <c r="K36" i="28"/>
  <c r="D36" i="5" s="1"/>
  <c r="L36" i="28"/>
  <c r="O196" i="26" s="1"/>
  <c r="M36" i="28"/>
  <c r="O197" i="26" s="1"/>
  <c r="N36" i="28"/>
  <c r="D198" i="26" s="1"/>
  <c r="A37" i="28"/>
  <c r="D199" i="26" s="1"/>
  <c r="B37" i="28"/>
  <c r="D200" i="26" s="1"/>
  <c r="D37" i="28"/>
  <c r="E37"/>
  <c r="Y37" s="1"/>
  <c r="O37" s="1"/>
  <c r="H200" i="26" s="1"/>
  <c r="G37" i="28"/>
  <c r="G201" i="26" s="1"/>
  <c r="H37" i="28"/>
  <c r="J199" i="26" s="1"/>
  <c r="J37" i="28"/>
  <c r="J201" i="26" s="1"/>
  <c r="K37" i="28"/>
  <c r="D37" i="5" s="1"/>
  <c r="L37" i="28"/>
  <c r="B37" i="5" s="1"/>
  <c r="M37" i="28"/>
  <c r="C37" i="5" s="1"/>
  <c r="N37" i="28"/>
  <c r="D202" i="26" s="1"/>
  <c r="A38" i="28"/>
  <c r="D203" i="26" s="1"/>
  <c r="B38" i="28"/>
  <c r="D204" i="26" s="1"/>
  <c r="D38" i="28"/>
  <c r="G203" i="26" s="1"/>
  <c r="E38" i="28"/>
  <c r="Y38" s="1"/>
  <c r="O38" s="1"/>
  <c r="S38" s="1"/>
  <c r="G38"/>
  <c r="G205" i="26" s="1"/>
  <c r="H38" i="28"/>
  <c r="J203" i="26" s="1"/>
  <c r="J38" i="28"/>
  <c r="J205" i="26" s="1"/>
  <c r="K38" i="28"/>
  <c r="O203" i="26" s="1"/>
  <c r="L38" i="28"/>
  <c r="O204" i="26" s="1"/>
  <c r="M38" i="28"/>
  <c r="O205" i="26" s="1"/>
  <c r="N38" i="28"/>
  <c r="D206" i="26" s="1"/>
  <c r="A39" i="28"/>
  <c r="D207" i="26" s="1"/>
  <c r="B39" i="28"/>
  <c r="D208" i="26" s="1"/>
  <c r="D39" i="28"/>
  <c r="E39"/>
  <c r="Y39" s="1"/>
  <c r="O39" s="1"/>
  <c r="U39" s="1"/>
  <c r="G39"/>
  <c r="G209" i="26" s="1"/>
  <c r="H39" i="28"/>
  <c r="J207" i="26" s="1"/>
  <c r="J39" i="28"/>
  <c r="J209" i="26" s="1"/>
  <c r="K39" i="28"/>
  <c r="O207" i="26" s="1"/>
  <c r="L39" i="28"/>
  <c r="O208" i="26" s="1"/>
  <c r="M39" i="28"/>
  <c r="O209" i="26" s="1"/>
  <c r="N39" i="28"/>
  <c r="D210" i="26" s="1"/>
  <c r="A40" i="28"/>
  <c r="D214" i="26" s="1"/>
  <c r="B40" i="28"/>
  <c r="D215" i="26" s="1"/>
  <c r="D40" i="28"/>
  <c r="G214" i="26" s="1"/>
  <c r="E40" i="28"/>
  <c r="Y40" s="1"/>
  <c r="O40" s="1"/>
  <c r="R40" s="1"/>
  <c r="G40"/>
  <c r="G216" i="26" s="1"/>
  <c r="H40" i="28"/>
  <c r="J214" i="26" s="1"/>
  <c r="J40" i="28"/>
  <c r="J216" i="26" s="1"/>
  <c r="K40" i="28"/>
  <c r="D40" i="5" s="1"/>
  <c r="L40" i="28"/>
  <c r="O215" i="26" s="1"/>
  <c r="M40" i="28"/>
  <c r="O216" i="26" s="1"/>
  <c r="N40" i="28"/>
  <c r="D217" i="26" s="1"/>
  <c r="A41" i="28"/>
  <c r="D218" i="26" s="1"/>
  <c r="B41" i="28"/>
  <c r="D219" i="26" s="1"/>
  <c r="D41" i="28"/>
  <c r="E41"/>
  <c r="Y41" s="1"/>
  <c r="O41" s="1"/>
  <c r="H219" i="26" s="1"/>
  <c r="G41" i="28"/>
  <c r="G220" i="26" s="1"/>
  <c r="H41" i="28"/>
  <c r="J218" i="26" s="1"/>
  <c r="J41" i="28"/>
  <c r="J220" i="26" s="1"/>
  <c r="K41" i="28"/>
  <c r="D41" i="5" s="1"/>
  <c r="L41" i="28"/>
  <c r="B41" i="5" s="1"/>
  <c r="M41" i="28"/>
  <c r="C41" i="5" s="1"/>
  <c r="N41" i="28"/>
  <c r="D221" i="26" s="1"/>
  <c r="A11" i="28"/>
  <c r="D79" i="26" s="1"/>
  <c r="B11" i="28"/>
  <c r="D80" i="26" s="1"/>
  <c r="D11" i="28"/>
  <c r="E11"/>
  <c r="G80" i="26" s="1"/>
  <c r="G11" i="28"/>
  <c r="G81" i="26" s="1"/>
  <c r="H11" i="28"/>
  <c r="J79" i="26" s="1"/>
  <c r="J11" i="28"/>
  <c r="J81" i="26" s="1"/>
  <c r="K11" i="28"/>
  <c r="D11" i="5" s="1"/>
  <c r="L11" i="28"/>
  <c r="O80" i="26" s="1"/>
  <c r="M11" i="28"/>
  <c r="O81" i="26" s="1"/>
  <c r="N11" i="28"/>
  <c r="D82" i="26" s="1"/>
  <c r="A12" i="28"/>
  <c r="D83" i="26" s="1"/>
  <c r="B12" i="28"/>
  <c r="D84" i="26" s="1"/>
  <c r="D12" i="28"/>
  <c r="G83" i="26" s="1"/>
  <c r="E12" i="28"/>
  <c r="G84" i="26" s="1"/>
  <c r="G12" i="28"/>
  <c r="G85" i="26" s="1"/>
  <c r="H12" i="28"/>
  <c r="J83" i="26" s="1"/>
  <c r="J12" i="28"/>
  <c r="J85" i="26" s="1"/>
  <c r="K12" i="28"/>
  <c r="D12" i="5" s="1"/>
  <c r="L12" i="28"/>
  <c r="B12" i="5" s="1"/>
  <c r="M12" i="28"/>
  <c r="C12" i="5" s="1"/>
  <c r="N12" i="28"/>
  <c r="D86" i="26" s="1"/>
  <c r="A13" i="28"/>
  <c r="D87" i="26" s="1"/>
  <c r="B13" i="28"/>
  <c r="D88" i="26" s="1"/>
  <c r="D13" i="28"/>
  <c r="G87" i="26" s="1"/>
  <c r="E13" i="28"/>
  <c r="Y13" s="1"/>
  <c r="O13" s="1"/>
  <c r="H88" i="26" s="1"/>
  <c r="G13" i="28"/>
  <c r="G89" i="26" s="1"/>
  <c r="H13" i="28"/>
  <c r="J87" i="26" s="1"/>
  <c r="J13" i="28"/>
  <c r="J89" i="26" s="1"/>
  <c r="K13" i="28"/>
  <c r="D13" i="5" s="1"/>
  <c r="L13" i="28"/>
  <c r="B13" i="5" s="1"/>
  <c r="M13" i="28"/>
  <c r="C13" i="5" s="1"/>
  <c r="N13" i="28"/>
  <c r="D90" i="26" s="1"/>
  <c r="A14" i="28"/>
  <c r="D91" i="26" s="1"/>
  <c r="B14" i="28"/>
  <c r="D92" i="26" s="1"/>
  <c r="D14" i="28"/>
  <c r="G91" i="26" s="1"/>
  <c r="E14" i="28"/>
  <c r="G92" i="26" s="1"/>
  <c r="G14" i="28"/>
  <c r="G93" i="26" s="1"/>
  <c r="H14" i="28"/>
  <c r="J91" i="26" s="1"/>
  <c r="J14" i="28"/>
  <c r="J93" i="26" s="1"/>
  <c r="K14" i="28"/>
  <c r="O91" i="26" s="1"/>
  <c r="L14" i="28"/>
  <c r="O92" i="26" s="1"/>
  <c r="M14" i="28"/>
  <c r="O93" i="26" s="1"/>
  <c r="N14" i="28"/>
  <c r="D94" i="26" s="1"/>
  <c r="A15" i="28"/>
  <c r="D99" i="26" s="1"/>
  <c r="B15" i="28"/>
  <c r="D100" i="26" s="1"/>
  <c r="D15" i="28"/>
  <c r="G99" i="26" s="1"/>
  <c r="E15" i="28"/>
  <c r="G100" i="26" s="1"/>
  <c r="G15" i="28"/>
  <c r="G101" i="26" s="1"/>
  <c r="H15" i="28"/>
  <c r="J99" i="26" s="1"/>
  <c r="J15" i="28"/>
  <c r="J101" i="26" s="1"/>
  <c r="K15" i="28"/>
  <c r="D15" i="5" s="1"/>
  <c r="L15" i="28"/>
  <c r="O100" i="26" s="1"/>
  <c r="M15" i="28"/>
  <c r="O101" i="26" s="1"/>
  <c r="N15" i="28"/>
  <c r="D102" i="26" s="1"/>
  <c r="A16" i="28"/>
  <c r="D103" i="26" s="1"/>
  <c r="B16" i="28"/>
  <c r="D104" i="26" s="1"/>
  <c r="D16" i="28"/>
  <c r="G103" i="26" s="1"/>
  <c r="E16" i="28"/>
  <c r="G104" i="26" s="1"/>
  <c r="G16" i="28"/>
  <c r="G105" i="26" s="1"/>
  <c r="H16" i="28"/>
  <c r="J103" i="26" s="1"/>
  <c r="J16" i="28"/>
  <c r="J105" i="26" s="1"/>
  <c r="K16" i="28"/>
  <c r="D16" i="5" s="1"/>
  <c r="L16" i="28"/>
  <c r="B16" i="5" s="1"/>
  <c r="M16" i="28"/>
  <c r="C16" i="5" s="1"/>
  <c r="N16" i="28"/>
  <c r="D106" i="26" s="1"/>
  <c r="A17" i="28"/>
  <c r="D107" i="26" s="1"/>
  <c r="B17" i="28"/>
  <c r="D108" i="26" s="1"/>
  <c r="D17" i="28"/>
  <c r="G107" i="26" s="1"/>
  <c r="E17" i="28"/>
  <c r="Y17" s="1"/>
  <c r="O17" s="1"/>
  <c r="H108" i="26" s="1"/>
  <c r="G17" i="28"/>
  <c r="G109" i="26" s="1"/>
  <c r="H17" i="28"/>
  <c r="J107" i="26" s="1"/>
  <c r="J17" i="28"/>
  <c r="J109" i="26" s="1"/>
  <c r="K17" i="28"/>
  <c r="D17" i="5" s="1"/>
  <c r="L17" i="28"/>
  <c r="B17" i="5" s="1"/>
  <c r="M17" i="28"/>
  <c r="C17" i="5" s="1"/>
  <c r="N17" i="28"/>
  <c r="D110" i="26" s="1"/>
  <c r="A18" i="28"/>
  <c r="D111" i="26" s="1"/>
  <c r="B18" i="28"/>
  <c r="D112" i="26" s="1"/>
  <c r="D18" i="28"/>
  <c r="G111" i="26" s="1"/>
  <c r="E18" i="28"/>
  <c r="G112" i="26" s="1"/>
  <c r="G18" i="28"/>
  <c r="G113" i="26" s="1"/>
  <c r="H18" i="28"/>
  <c r="J111" i="26" s="1"/>
  <c r="J18" i="28"/>
  <c r="J113" i="26" s="1"/>
  <c r="K18" i="28"/>
  <c r="O111" i="26" s="1"/>
  <c r="L18" i="28"/>
  <c r="O112" i="26" s="1"/>
  <c r="M18" i="28"/>
  <c r="O113" i="26" s="1"/>
  <c r="N18" i="28"/>
  <c r="D114" i="26" s="1"/>
  <c r="A19" i="28"/>
  <c r="D115" i="26" s="1"/>
  <c r="B19" i="28"/>
  <c r="D116" i="26" s="1"/>
  <c r="D19" i="28"/>
  <c r="E19"/>
  <c r="G116" i="26" s="1"/>
  <c r="G19" i="28"/>
  <c r="G117" i="26" s="1"/>
  <c r="H19" i="28"/>
  <c r="J115" i="26" s="1"/>
  <c r="J19" i="28"/>
  <c r="J117" i="26" s="1"/>
  <c r="K19" i="28"/>
  <c r="D19" i="5" s="1"/>
  <c r="L19" i="28"/>
  <c r="O116" i="26" s="1"/>
  <c r="M19" i="28"/>
  <c r="O117" i="26" s="1"/>
  <c r="N19" i="28"/>
  <c r="D118" i="26" s="1"/>
  <c r="A20" i="28"/>
  <c r="D122" i="26" s="1"/>
  <c r="B20" i="28"/>
  <c r="D123" i="26" s="1"/>
  <c r="D20" i="28"/>
  <c r="G122" i="26" s="1"/>
  <c r="E20" i="28"/>
  <c r="Y20" s="1"/>
  <c r="O20" s="1"/>
  <c r="U20" s="1"/>
  <c r="G20"/>
  <c r="G124" i="26" s="1"/>
  <c r="H20" i="28"/>
  <c r="J122" i="26" s="1"/>
  <c r="J20" i="28"/>
  <c r="J124" i="26" s="1"/>
  <c r="K20" i="28"/>
  <c r="D20" i="5" s="1"/>
  <c r="L20" i="28"/>
  <c r="O123" i="26" s="1"/>
  <c r="M20" i="28"/>
  <c r="O124" i="26" s="1"/>
  <c r="N20" i="28"/>
  <c r="D125" i="26" s="1"/>
  <c r="A7" i="28"/>
  <c r="D59" i="26" s="1"/>
  <c r="B7" i="28"/>
  <c r="D60" i="26" s="1"/>
  <c r="D7" i="28"/>
  <c r="G59" i="26" s="1"/>
  <c r="E7" i="28"/>
  <c r="G60" i="26" s="1"/>
  <c r="G7" i="28"/>
  <c r="G61" i="26" s="1"/>
  <c r="H7" i="28"/>
  <c r="J59" i="26" s="1"/>
  <c r="J7" i="28"/>
  <c r="J61" i="26" s="1"/>
  <c r="K7" i="28"/>
  <c r="D7" i="5" s="1"/>
  <c r="L7" i="28"/>
  <c r="O60" i="26" s="1"/>
  <c r="M7" i="28"/>
  <c r="O61" i="26" s="1"/>
  <c r="N7" i="28"/>
  <c r="D62" i="26" s="1"/>
  <c r="A8" i="28"/>
  <c r="D63" i="26" s="1"/>
  <c r="B8" i="28"/>
  <c r="D64" i="26" s="1"/>
  <c r="D8" i="28"/>
  <c r="G63" i="26" s="1"/>
  <c r="E8" i="28"/>
  <c r="G64" i="26" s="1"/>
  <c r="G8" i="28"/>
  <c r="G65" i="26" s="1"/>
  <c r="H8" i="28"/>
  <c r="J63" i="26" s="1"/>
  <c r="J8" i="28"/>
  <c r="J65" i="26" s="1"/>
  <c r="K8" i="28"/>
  <c r="D8" i="5" s="1"/>
  <c r="L8" i="28"/>
  <c r="B8" i="5" s="1"/>
  <c r="M8" i="28"/>
  <c r="C8" i="5" s="1"/>
  <c r="N8" i="28"/>
  <c r="D66" i="26" s="1"/>
  <c r="A9" i="28"/>
  <c r="D67" i="26" s="1"/>
  <c r="B9" i="28"/>
  <c r="D68" i="26" s="1"/>
  <c r="D9" i="28"/>
  <c r="G67" i="26" s="1"/>
  <c r="E9" i="28"/>
  <c r="Y9" s="1"/>
  <c r="O9" s="1"/>
  <c r="H68" i="26" s="1"/>
  <c r="G9" i="28"/>
  <c r="G69" i="26" s="1"/>
  <c r="H9" i="28"/>
  <c r="J67" i="26" s="1"/>
  <c r="J9" i="28"/>
  <c r="J69" i="26" s="1"/>
  <c r="K9" i="28"/>
  <c r="D9" i="5" s="1"/>
  <c r="L9" i="28"/>
  <c r="B9" i="5" s="1"/>
  <c r="M9" i="28"/>
  <c r="C9" i="5" s="1"/>
  <c r="N9" i="28"/>
  <c r="D70" i="26" s="1"/>
  <c r="A10" i="28"/>
  <c r="D75" i="26" s="1"/>
  <c r="B10" i="28"/>
  <c r="D76" i="26" s="1"/>
  <c r="D10" i="28"/>
  <c r="G75" i="26" s="1"/>
  <c r="E10" i="28"/>
  <c r="G76" i="26" s="1"/>
  <c r="G10" i="28"/>
  <c r="G77" i="26" s="1"/>
  <c r="H10" i="28"/>
  <c r="J75" i="26" s="1"/>
  <c r="J10" i="28"/>
  <c r="J77" i="26" s="1"/>
  <c r="K10" i="28"/>
  <c r="O75" i="26" s="1"/>
  <c r="L10" i="28"/>
  <c r="O76" i="26" s="1"/>
  <c r="M10" i="28"/>
  <c r="O77" i="26" s="1"/>
  <c r="N10" i="28"/>
  <c r="D78" i="26" s="1"/>
  <c r="N6" i="28"/>
  <c r="D58" i="26" s="1"/>
  <c r="M6" i="28"/>
  <c r="O57" i="26" s="1"/>
  <c r="M5" i="28"/>
  <c r="C5" i="5" s="1"/>
  <c r="L6" i="28"/>
  <c r="O56" i="26" s="1"/>
  <c r="K6" i="28"/>
  <c r="O55" i="26" s="1"/>
  <c r="J6" i="28"/>
  <c r="J57" i="26" s="1"/>
  <c r="H6" i="28"/>
  <c r="J55" i="26" s="1"/>
  <c r="G6" i="28"/>
  <c r="G57" i="26" s="1"/>
  <c r="E6" i="28"/>
  <c r="G56" i="26" s="1"/>
  <c r="D6" i="28"/>
  <c r="G55" i="26" s="1"/>
  <c r="B6" i="28"/>
  <c r="D56" i="26" s="1"/>
  <c r="A6" i="28"/>
  <c r="D55" i="26" s="1"/>
  <c r="N5" i="28"/>
  <c r="D54" i="26" s="1"/>
  <c r="L5" i="28"/>
  <c r="B5" i="5" s="1"/>
  <c r="K5" i="28"/>
  <c r="D5" i="5" s="1"/>
  <c r="J5" i="28"/>
  <c r="J53" i="26" s="1"/>
  <c r="H5" i="28"/>
  <c r="J51" i="26" s="1"/>
  <c r="G5" i="28"/>
  <c r="G53" i="26" s="1"/>
  <c r="E5" i="28"/>
  <c r="Y5" s="1"/>
  <c r="O5" s="1"/>
  <c r="H52" i="26" s="1"/>
  <c r="A5" i="28"/>
  <c r="D51" i="26" s="1"/>
  <c r="B5" i="28"/>
  <c r="D52" i="26" s="1"/>
  <c r="D5" i="28"/>
  <c r="G51" i="26" s="1"/>
  <c r="N4" i="28"/>
  <c r="D47" i="26" s="1"/>
  <c r="M4" i="28"/>
  <c r="C4" i="5" s="1"/>
  <c r="L4" i="28"/>
  <c r="B4" i="5" s="1"/>
  <c r="K4" i="28"/>
  <c r="D4" i="5" s="1"/>
  <c r="J4" i="28"/>
  <c r="J46" i="26" s="1"/>
  <c r="H4" i="28"/>
  <c r="J44" i="26" s="1"/>
  <c r="G4" i="28"/>
  <c r="G46" i="26" s="1"/>
  <c r="E4" i="28"/>
  <c r="G45" i="26" s="1"/>
  <c r="D4" i="28"/>
  <c r="G44" i="26" s="1"/>
  <c r="B4" i="28"/>
  <c r="D45" i="26" s="1"/>
  <c r="A4" i="28"/>
  <c r="D44" i="26" s="1"/>
  <c r="D42"/>
  <c r="N3" i="28"/>
  <c r="M3"/>
  <c r="C3" i="5" s="1"/>
  <c r="L3" i="28"/>
  <c r="B3" i="5" s="1"/>
  <c r="K3" i="28"/>
  <c r="D3" i="5" s="1"/>
  <c r="J3" i="28"/>
  <c r="H3"/>
  <c r="G3"/>
  <c r="E3"/>
  <c r="Y3" s="1"/>
  <c r="O3" s="1"/>
  <c r="U3" s="1"/>
  <c r="D3"/>
  <c r="B3"/>
  <c r="A3"/>
  <c r="D40" i="26" s="1"/>
  <c r="L2" i="28"/>
  <c r="B2" i="5" s="1"/>
  <c r="M2" i="28"/>
  <c r="C2" i="5" s="1"/>
  <c r="K2" i="28"/>
  <c r="D2" i="5" s="1"/>
  <c r="J2" i="28"/>
  <c r="H2"/>
  <c r="G2"/>
  <c r="E2"/>
  <c r="Y2" s="1"/>
  <c r="O2" s="1"/>
  <c r="V2" s="1"/>
  <c r="D2"/>
  <c r="A2"/>
  <c r="E9" i="26"/>
  <c r="E8"/>
  <c r="M34"/>
  <c r="N34"/>
  <c r="N33"/>
  <c r="N32"/>
  <c r="W41" i="28" l="1"/>
  <c r="W37"/>
  <c r="W33"/>
  <c r="W29"/>
  <c r="W25"/>
  <c r="W21"/>
  <c r="R5"/>
  <c r="R9"/>
  <c r="R13"/>
  <c r="R17"/>
  <c r="R21"/>
  <c r="R25"/>
  <c r="R29"/>
  <c r="R33"/>
  <c r="R37"/>
  <c r="R41"/>
  <c r="R20"/>
  <c r="W39"/>
  <c r="W27"/>
  <c r="W23"/>
  <c r="R3"/>
  <c r="R23"/>
  <c r="R27"/>
  <c r="R35"/>
  <c r="R39"/>
  <c r="W3"/>
  <c r="R2"/>
  <c r="R22"/>
  <c r="R26"/>
  <c r="R30"/>
  <c r="R34"/>
  <c r="R38"/>
  <c r="F41" i="5"/>
  <c r="F40"/>
  <c r="F38"/>
  <c r="F37"/>
  <c r="F36"/>
  <c r="F34"/>
  <c r="F33"/>
  <c r="F32"/>
  <c r="F30"/>
  <c r="F29"/>
  <c r="F28"/>
  <c r="F26"/>
  <c r="F25"/>
  <c r="F24"/>
  <c r="D132" i="26"/>
  <c r="F21" i="5"/>
  <c r="F39"/>
  <c r="F35"/>
  <c r="F31"/>
  <c r="F27"/>
  <c r="F23"/>
  <c r="D117" i="26"/>
  <c r="D113"/>
  <c r="F17" i="5"/>
  <c r="F16"/>
  <c r="D101" i="26"/>
  <c r="D93"/>
  <c r="F13" i="5"/>
  <c r="F12"/>
  <c r="D81" i="26"/>
  <c r="D77"/>
  <c r="F9" i="5"/>
  <c r="D65" i="26"/>
  <c r="D61"/>
  <c r="F6" i="5"/>
  <c r="F5"/>
  <c r="F4"/>
  <c r="F2"/>
  <c r="U40" i="28"/>
  <c r="U36"/>
  <c r="U32"/>
  <c r="U28"/>
  <c r="U24"/>
  <c r="V41"/>
  <c r="V37"/>
  <c r="V33"/>
  <c r="V29"/>
  <c r="V25"/>
  <c r="V21"/>
  <c r="V17"/>
  <c r="V13"/>
  <c r="V9"/>
  <c r="V5"/>
  <c r="W40"/>
  <c r="W36"/>
  <c r="W32"/>
  <c r="W28"/>
  <c r="W24"/>
  <c r="W20"/>
  <c r="V38"/>
  <c r="V34"/>
  <c r="V30"/>
  <c r="V26"/>
  <c r="V22"/>
  <c r="W17"/>
  <c r="W13"/>
  <c r="W9"/>
  <c r="W5"/>
  <c r="V39"/>
  <c r="V35"/>
  <c r="V27"/>
  <c r="V23"/>
  <c r="V3"/>
  <c r="W38"/>
  <c r="W34"/>
  <c r="W30"/>
  <c r="W26"/>
  <c r="W22"/>
  <c r="V40"/>
  <c r="V36"/>
  <c r="V32"/>
  <c r="V28"/>
  <c r="V24"/>
  <c r="V20"/>
  <c r="W35"/>
  <c r="S2"/>
  <c r="W2"/>
  <c r="Q2"/>
  <c r="T41"/>
  <c r="T39"/>
  <c r="G123" i="26"/>
  <c r="G126"/>
  <c r="G127"/>
  <c r="G131"/>
  <c r="G134"/>
  <c r="G135"/>
  <c r="G139"/>
  <c r="G145"/>
  <c r="G146"/>
  <c r="G150"/>
  <c r="G153"/>
  <c r="G154"/>
  <c r="G158"/>
  <c r="G161"/>
  <c r="G162"/>
  <c r="G169"/>
  <c r="O174"/>
  <c r="O173"/>
  <c r="G177"/>
  <c r="G180"/>
  <c r="G181"/>
  <c r="G185"/>
  <c r="G191"/>
  <c r="G192"/>
  <c r="G196"/>
  <c r="G199"/>
  <c r="G200"/>
  <c r="G204"/>
  <c r="G207"/>
  <c r="G208"/>
  <c r="G215"/>
  <c r="G218"/>
  <c r="G219"/>
  <c r="A2" i="5"/>
  <c r="A38"/>
  <c r="A34"/>
  <c r="A30"/>
  <c r="A26"/>
  <c r="A22"/>
  <c r="A18"/>
  <c r="A14"/>
  <c r="A10"/>
  <c r="A6"/>
  <c r="B38"/>
  <c r="B34"/>
  <c r="B30"/>
  <c r="B26"/>
  <c r="B22"/>
  <c r="B18"/>
  <c r="B14"/>
  <c r="B10"/>
  <c r="B6"/>
  <c r="C38"/>
  <c r="C34"/>
  <c r="C30"/>
  <c r="C26"/>
  <c r="C22"/>
  <c r="C18"/>
  <c r="C14"/>
  <c r="C10"/>
  <c r="C6"/>
  <c r="D38"/>
  <c r="D34"/>
  <c r="D30"/>
  <c r="D26"/>
  <c r="D22"/>
  <c r="D18"/>
  <c r="D14"/>
  <c r="D10"/>
  <c r="D6"/>
  <c r="E2"/>
  <c r="E38"/>
  <c r="E34"/>
  <c r="E30"/>
  <c r="E26"/>
  <c r="E22"/>
  <c r="E18"/>
  <c r="E14"/>
  <c r="E10"/>
  <c r="E6"/>
  <c r="S2"/>
  <c r="S38"/>
  <c r="S34"/>
  <c r="S30"/>
  <c r="S26"/>
  <c r="S22"/>
  <c r="S18"/>
  <c r="S14"/>
  <c r="S10"/>
  <c r="S6"/>
  <c r="Y18" i="28"/>
  <c r="O18" s="1"/>
  <c r="R18" s="1"/>
  <c r="Y14"/>
  <c r="O14" s="1"/>
  <c r="Y10"/>
  <c r="O10" s="1"/>
  <c r="R10" s="1"/>
  <c r="Y6"/>
  <c r="O6" s="1"/>
  <c r="R6" s="1"/>
  <c r="O44" i="26"/>
  <c r="O51"/>
  <c r="O59"/>
  <c r="O63"/>
  <c r="O67"/>
  <c r="O79"/>
  <c r="O83"/>
  <c r="O87"/>
  <c r="O99"/>
  <c r="O103"/>
  <c r="O107"/>
  <c r="O115"/>
  <c r="O122"/>
  <c r="O172"/>
  <c r="A39" i="5"/>
  <c r="A35"/>
  <c r="A31"/>
  <c r="A27"/>
  <c r="A23"/>
  <c r="A19"/>
  <c r="A15"/>
  <c r="A11"/>
  <c r="A7"/>
  <c r="A3"/>
  <c r="B39"/>
  <c r="B35"/>
  <c r="B27"/>
  <c r="B23"/>
  <c r="B19"/>
  <c r="B15"/>
  <c r="B11"/>
  <c r="B7"/>
  <c r="C39"/>
  <c r="C35"/>
  <c r="C27"/>
  <c r="C23"/>
  <c r="C19"/>
  <c r="C15"/>
  <c r="C11"/>
  <c r="C7"/>
  <c r="D39"/>
  <c r="D35"/>
  <c r="D27"/>
  <c r="D23"/>
  <c r="E39"/>
  <c r="E35"/>
  <c r="E31"/>
  <c r="E27"/>
  <c r="E23"/>
  <c r="E19"/>
  <c r="E15"/>
  <c r="E11"/>
  <c r="E7"/>
  <c r="E3"/>
  <c r="S39"/>
  <c r="S35"/>
  <c r="S31"/>
  <c r="S27"/>
  <c r="S23"/>
  <c r="S19"/>
  <c r="S15"/>
  <c r="S11"/>
  <c r="S7"/>
  <c r="S3"/>
  <c r="Y31" i="28"/>
  <c r="O31" s="1"/>
  <c r="R31" s="1"/>
  <c r="Y19"/>
  <c r="O19" s="1"/>
  <c r="Y15"/>
  <c r="O15" s="1"/>
  <c r="R15" s="1"/>
  <c r="Y11"/>
  <c r="O11" s="1"/>
  <c r="R11" s="1"/>
  <c r="Y7"/>
  <c r="O7" s="1"/>
  <c r="O45" i="26"/>
  <c r="O46"/>
  <c r="O52"/>
  <c r="O53"/>
  <c r="O64"/>
  <c r="O65"/>
  <c r="O68"/>
  <c r="O69"/>
  <c r="O84"/>
  <c r="O85"/>
  <c r="O88"/>
  <c r="O89"/>
  <c r="O104"/>
  <c r="O105"/>
  <c r="O108"/>
  <c r="O109"/>
  <c r="O126"/>
  <c r="O138"/>
  <c r="O145"/>
  <c r="O157"/>
  <c r="O161"/>
  <c r="O176"/>
  <c r="O180"/>
  <c r="O195"/>
  <c r="O199"/>
  <c r="O214"/>
  <c r="O218"/>
  <c r="A40" i="5"/>
  <c r="A36"/>
  <c r="A32"/>
  <c r="A28"/>
  <c r="A24"/>
  <c r="A20"/>
  <c r="A16"/>
  <c r="A12"/>
  <c r="A8"/>
  <c r="A4"/>
  <c r="B40"/>
  <c r="B36"/>
  <c r="B32"/>
  <c r="B28"/>
  <c r="B24"/>
  <c r="B20"/>
  <c r="C40"/>
  <c r="C36"/>
  <c r="C32"/>
  <c r="C28"/>
  <c r="C24"/>
  <c r="C20"/>
  <c r="E40"/>
  <c r="E36"/>
  <c r="E32"/>
  <c r="E28"/>
  <c r="E24"/>
  <c r="E20"/>
  <c r="E16"/>
  <c r="E12"/>
  <c r="E8"/>
  <c r="E4"/>
  <c r="S40"/>
  <c r="S36"/>
  <c r="S32"/>
  <c r="S28"/>
  <c r="S24"/>
  <c r="S20"/>
  <c r="S16"/>
  <c r="S12"/>
  <c r="S8"/>
  <c r="S4"/>
  <c r="Y16" i="28"/>
  <c r="O16" s="1"/>
  <c r="Y12"/>
  <c r="O12" s="1"/>
  <c r="Y8"/>
  <c r="O8" s="1"/>
  <c r="R8" s="1"/>
  <c r="Y4"/>
  <c r="O4" s="1"/>
  <c r="R4" s="1"/>
  <c r="G52" i="26"/>
  <c r="G68"/>
  <c r="G79"/>
  <c r="G88"/>
  <c r="G108"/>
  <c r="G115"/>
  <c r="O127"/>
  <c r="O128"/>
  <c r="O146"/>
  <c r="O147"/>
  <c r="O162"/>
  <c r="O163"/>
  <c r="O181"/>
  <c r="O182"/>
  <c r="O200"/>
  <c r="O201"/>
  <c r="O219"/>
  <c r="O220"/>
  <c r="A41" i="5"/>
  <c r="A37"/>
  <c r="A33"/>
  <c r="A29"/>
  <c r="A25"/>
  <c r="A21"/>
  <c r="A17"/>
  <c r="A13"/>
  <c r="A9"/>
  <c r="A5"/>
  <c r="E41"/>
  <c r="E37"/>
  <c r="E33"/>
  <c r="E29"/>
  <c r="E25"/>
  <c r="E21"/>
  <c r="E17"/>
  <c r="E13"/>
  <c r="E9"/>
  <c r="E5"/>
  <c r="S41"/>
  <c r="S37"/>
  <c r="S33"/>
  <c r="S29"/>
  <c r="S25"/>
  <c r="S21"/>
  <c r="S17"/>
  <c r="S13"/>
  <c r="S9"/>
  <c r="S5"/>
  <c r="S39" i="28"/>
  <c r="S35"/>
  <c r="S31"/>
  <c r="S27"/>
  <c r="S23"/>
  <c r="S19"/>
  <c r="S15"/>
  <c r="S11"/>
  <c r="S7"/>
  <c r="S3"/>
  <c r="T38"/>
  <c r="T34"/>
  <c r="T30"/>
  <c r="T26"/>
  <c r="T22"/>
  <c r="T18"/>
  <c r="T14"/>
  <c r="T10"/>
  <c r="T6"/>
  <c r="U41"/>
  <c r="U37"/>
  <c r="U33"/>
  <c r="U29"/>
  <c r="U25"/>
  <c r="U21"/>
  <c r="U17"/>
  <c r="U13"/>
  <c r="U9"/>
  <c r="U5"/>
  <c r="H45" i="26"/>
  <c r="H64"/>
  <c r="H84"/>
  <c r="H104"/>
  <c r="H123"/>
  <c r="H139"/>
  <c r="H158"/>
  <c r="H177"/>
  <c r="H196"/>
  <c r="H215"/>
  <c r="S40" i="28"/>
  <c r="S36"/>
  <c r="S32"/>
  <c r="S28"/>
  <c r="S24"/>
  <c r="S20"/>
  <c r="S16"/>
  <c r="S12"/>
  <c r="S8"/>
  <c r="S4"/>
  <c r="T35"/>
  <c r="T31"/>
  <c r="T27"/>
  <c r="T23"/>
  <c r="T19"/>
  <c r="T15"/>
  <c r="T11"/>
  <c r="T7"/>
  <c r="T3"/>
  <c r="U38"/>
  <c r="U34"/>
  <c r="U30"/>
  <c r="U26"/>
  <c r="U22"/>
  <c r="U18"/>
  <c r="U14"/>
  <c r="U10"/>
  <c r="U6"/>
  <c r="H41" i="26"/>
  <c r="H60"/>
  <c r="H80"/>
  <c r="H100"/>
  <c r="H116"/>
  <c r="H135"/>
  <c r="H154"/>
  <c r="H173"/>
  <c r="H192"/>
  <c r="H208"/>
  <c r="S41" i="28"/>
  <c r="S37"/>
  <c r="S33"/>
  <c r="S29"/>
  <c r="S25"/>
  <c r="S21"/>
  <c r="S17"/>
  <c r="S13"/>
  <c r="S9"/>
  <c r="S5"/>
  <c r="T40"/>
  <c r="T36"/>
  <c r="T32"/>
  <c r="T28"/>
  <c r="T24"/>
  <c r="T20"/>
  <c r="T16"/>
  <c r="T12"/>
  <c r="T8"/>
  <c r="T4"/>
  <c r="H56" i="26"/>
  <c r="H76"/>
  <c r="H92"/>
  <c r="H112"/>
  <c r="H131"/>
  <c r="H150"/>
  <c r="H169"/>
  <c r="H185"/>
  <c r="H204"/>
  <c r="T37" i="28"/>
  <c r="T33"/>
  <c r="T29"/>
  <c r="T25"/>
  <c r="T21"/>
  <c r="T17"/>
  <c r="T13"/>
  <c r="T9"/>
  <c r="T5"/>
  <c r="U2"/>
  <c r="H37" i="26"/>
  <c r="T2" i="28"/>
  <c r="Q5"/>
  <c r="AA5" s="1"/>
  <c r="Q9"/>
  <c r="AA9" s="1"/>
  <c r="Q13"/>
  <c r="AA13" s="1"/>
  <c r="Q17"/>
  <c r="Q21"/>
  <c r="AA21" s="1"/>
  <c r="Q25"/>
  <c r="AA25" s="1"/>
  <c r="Q29"/>
  <c r="AA29" s="1"/>
  <c r="Q33"/>
  <c r="AA33" s="1"/>
  <c r="Q37"/>
  <c r="AA37" s="1"/>
  <c r="Q41"/>
  <c r="AA41" s="1"/>
  <c r="Q4"/>
  <c r="Q8"/>
  <c r="Q12"/>
  <c r="Q16"/>
  <c r="Q20"/>
  <c r="AA20" s="1"/>
  <c r="Q24"/>
  <c r="AA24" s="1"/>
  <c r="Q28"/>
  <c r="AA28" s="1"/>
  <c r="Q32"/>
  <c r="AA32" s="1"/>
  <c r="Q36"/>
  <c r="AA36" s="1"/>
  <c r="Q40"/>
  <c r="AA40" s="1"/>
  <c r="Q3"/>
  <c r="AA3" s="1"/>
  <c r="Q7"/>
  <c r="Q11"/>
  <c r="Q15"/>
  <c r="Q19"/>
  <c r="Q23"/>
  <c r="AA23" s="1"/>
  <c r="Q27"/>
  <c r="Q31"/>
  <c r="Q35"/>
  <c r="AA35" s="1"/>
  <c r="Q39"/>
  <c r="AA39" s="1"/>
  <c r="Q6"/>
  <c r="Q10"/>
  <c r="Q14"/>
  <c r="Q18"/>
  <c r="Q22"/>
  <c r="AA22" s="1"/>
  <c r="Q26"/>
  <c r="AA26" s="1"/>
  <c r="Q30"/>
  <c r="AA30" s="1"/>
  <c r="Q34"/>
  <c r="AA34" s="1"/>
  <c r="Q38"/>
  <c r="AA38" s="1"/>
  <c r="J40" i="26"/>
  <c r="O41"/>
  <c r="D41"/>
  <c r="O42"/>
  <c r="G41"/>
  <c r="J42"/>
  <c r="D43"/>
  <c r="G40"/>
  <c r="J41"/>
  <c r="G42"/>
  <c r="O40"/>
  <c r="D37"/>
  <c r="O37"/>
  <c r="D36"/>
  <c r="G38"/>
  <c r="O36"/>
  <c r="J36"/>
  <c r="D39"/>
  <c r="G37"/>
  <c r="J38"/>
  <c r="G36"/>
  <c r="J37"/>
  <c r="M33"/>
  <c r="M32"/>
  <c r="J34"/>
  <c r="J33"/>
  <c r="J32"/>
  <c r="M29"/>
  <c r="M28"/>
  <c r="J29"/>
  <c r="J28"/>
  <c r="E32"/>
  <c r="E31"/>
  <c r="E7"/>
  <c r="E30"/>
  <c r="E6"/>
  <c r="E29"/>
  <c r="E5"/>
  <c r="E27"/>
  <c r="E4"/>
  <c r="E26"/>
  <c r="E3"/>
  <c r="E25"/>
  <c r="E2"/>
  <c r="E21"/>
  <c r="E20"/>
  <c r="E19"/>
  <c r="E18"/>
  <c r="E17"/>
  <c r="E15"/>
  <c r="E14"/>
  <c r="E13"/>
  <c r="E12"/>
  <c r="E11"/>
  <c r="K41" i="5"/>
  <c r="K37"/>
  <c r="W7" i="28" l="1"/>
  <c r="R7"/>
  <c r="AA7" s="1"/>
  <c r="L62" i="26" s="1"/>
  <c r="W19" i="28"/>
  <c r="R19"/>
  <c r="W14"/>
  <c r="R14"/>
  <c r="W16"/>
  <c r="R16"/>
  <c r="W12"/>
  <c r="R12"/>
  <c r="AA17"/>
  <c r="U8"/>
  <c r="V8"/>
  <c r="U11"/>
  <c r="AA11" s="1"/>
  <c r="L82" i="26" s="1"/>
  <c r="V11" i="28"/>
  <c r="S10"/>
  <c r="AA10" s="1"/>
  <c r="L78" i="26" s="1"/>
  <c r="V10" i="28"/>
  <c r="U4"/>
  <c r="V4"/>
  <c r="U7"/>
  <c r="V7"/>
  <c r="U31"/>
  <c r="V31"/>
  <c r="S6"/>
  <c r="V6"/>
  <c r="W10"/>
  <c r="W11"/>
  <c r="AA27"/>
  <c r="L156" i="26" s="1"/>
  <c r="U16" i="28"/>
  <c r="V16"/>
  <c r="U19"/>
  <c r="V19"/>
  <c r="S18"/>
  <c r="V18"/>
  <c r="W31"/>
  <c r="W6"/>
  <c r="W8"/>
  <c r="AA8" s="1"/>
  <c r="L66" i="26" s="1"/>
  <c r="U12" i="28"/>
  <c r="V12"/>
  <c r="U15"/>
  <c r="V15"/>
  <c r="AA15" s="1"/>
  <c r="L102" i="26" s="1"/>
  <c r="S14" i="28"/>
  <c r="V14"/>
  <c r="AA31"/>
  <c r="L175" i="26" s="1"/>
  <c r="W15" i="28"/>
  <c r="W18"/>
  <c r="W4"/>
  <c r="AA2"/>
  <c r="L39" i="26" s="1"/>
  <c r="AA19" i="28"/>
  <c r="L118" i="26" s="1"/>
  <c r="Q37" i="5"/>
  <c r="P37"/>
  <c r="N37"/>
  <c r="O37"/>
  <c r="Q41"/>
  <c r="N41"/>
  <c r="P41"/>
  <c r="O41"/>
  <c r="L133" i="26"/>
  <c r="L187"/>
  <c r="L210"/>
  <c r="L137"/>
  <c r="L198"/>
  <c r="L125"/>
  <c r="L164"/>
  <c r="L90"/>
  <c r="L217"/>
  <c r="L141"/>
  <c r="L183"/>
  <c r="L110"/>
  <c r="L206"/>
  <c r="L152"/>
  <c r="L43"/>
  <c r="L160"/>
  <c r="L202"/>
  <c r="L129"/>
  <c r="L54"/>
  <c r="L171"/>
  <c r="L194"/>
  <c r="L179"/>
  <c r="L221"/>
  <c r="L148"/>
  <c r="L70"/>
  <c r="M41" i="5"/>
  <c r="M37"/>
  <c r="K3"/>
  <c r="K4"/>
  <c r="K5"/>
  <c r="K6"/>
  <c r="K7"/>
  <c r="K8"/>
  <c r="K9"/>
  <c r="K10"/>
  <c r="K11"/>
  <c r="K12"/>
  <c r="K13"/>
  <c r="K14"/>
  <c r="K15"/>
  <c r="K16"/>
  <c r="K17"/>
  <c r="K18"/>
  <c r="K19"/>
  <c r="K20"/>
  <c r="K21"/>
  <c r="K22"/>
  <c r="K23"/>
  <c r="K24"/>
  <c r="K25"/>
  <c r="K26"/>
  <c r="K27"/>
  <c r="K28"/>
  <c r="K29"/>
  <c r="K30"/>
  <c r="K31"/>
  <c r="K32"/>
  <c r="K33"/>
  <c r="K34"/>
  <c r="K35"/>
  <c r="K36"/>
  <c r="K38"/>
  <c r="K39"/>
  <c r="K40"/>
  <c r="AA4" i="28" l="1"/>
  <c r="L47" i="26" s="1"/>
  <c r="AA6" i="28"/>
  <c r="L58" i="26" s="1"/>
  <c r="AA18" i="28"/>
  <c r="L114" i="26" s="1"/>
  <c r="AA16" i="28"/>
  <c r="L106" i="26" s="1"/>
  <c r="AA14" i="28"/>
  <c r="L94" i="26" s="1"/>
  <c r="AA12" i="28"/>
  <c r="L86" i="26" s="1"/>
  <c r="Q33" i="5"/>
  <c r="P33"/>
  <c r="O33"/>
  <c r="N33"/>
  <c r="Q25"/>
  <c r="P25"/>
  <c r="N25"/>
  <c r="O25"/>
  <c r="Q17"/>
  <c r="N17"/>
  <c r="P17"/>
  <c r="O17"/>
  <c r="Q13"/>
  <c r="P13"/>
  <c r="N13"/>
  <c r="O13"/>
  <c r="Q9"/>
  <c r="P9"/>
  <c r="O9"/>
  <c r="N9"/>
  <c r="Q5"/>
  <c r="N5"/>
  <c r="P5"/>
  <c r="O5"/>
  <c r="O39"/>
  <c r="N39"/>
  <c r="Q39"/>
  <c r="P39"/>
  <c r="P34"/>
  <c r="Q34"/>
  <c r="O34"/>
  <c r="N34"/>
  <c r="P30"/>
  <c r="O30"/>
  <c r="N30"/>
  <c r="Q30"/>
  <c r="P26"/>
  <c r="O26"/>
  <c r="Q26"/>
  <c r="N26"/>
  <c r="P22"/>
  <c r="O22"/>
  <c r="N22"/>
  <c r="Q22"/>
  <c r="P18"/>
  <c r="Q18"/>
  <c r="O18"/>
  <c r="N18"/>
  <c r="P14"/>
  <c r="O14"/>
  <c r="N14"/>
  <c r="Q14"/>
  <c r="P10"/>
  <c r="O10"/>
  <c r="N10"/>
  <c r="Q10"/>
  <c r="P6"/>
  <c r="O6"/>
  <c r="N6"/>
  <c r="Q6"/>
  <c r="P38"/>
  <c r="O38"/>
  <c r="Q38"/>
  <c r="N38"/>
  <c r="Q29"/>
  <c r="N29"/>
  <c r="P29"/>
  <c r="O29"/>
  <c r="Q21"/>
  <c r="P21"/>
  <c r="O21"/>
  <c r="N21"/>
  <c r="N40"/>
  <c r="Q40"/>
  <c r="O40"/>
  <c r="P40"/>
  <c r="O35"/>
  <c r="N35"/>
  <c r="P35"/>
  <c r="Q35"/>
  <c r="O31"/>
  <c r="P31"/>
  <c r="N31"/>
  <c r="Q31"/>
  <c r="O27"/>
  <c r="N27"/>
  <c r="Q27"/>
  <c r="P27"/>
  <c r="O23"/>
  <c r="N23"/>
  <c r="P23"/>
  <c r="Q23"/>
  <c r="O19"/>
  <c r="P19"/>
  <c r="N19"/>
  <c r="Q19"/>
  <c r="O15"/>
  <c r="N15"/>
  <c r="Q15"/>
  <c r="P15"/>
  <c r="O11"/>
  <c r="N11"/>
  <c r="P11"/>
  <c r="Q11"/>
  <c r="O7"/>
  <c r="P7"/>
  <c r="N7"/>
  <c r="Q7"/>
  <c r="O3"/>
  <c r="N3"/>
  <c r="Q3"/>
  <c r="P3"/>
  <c r="N36"/>
  <c r="Q36"/>
  <c r="P36"/>
  <c r="O36"/>
  <c r="N32"/>
  <c r="O32"/>
  <c r="Q32"/>
  <c r="P32"/>
  <c r="N28"/>
  <c r="Q28"/>
  <c r="O28"/>
  <c r="P28"/>
  <c r="N24"/>
  <c r="Q24"/>
  <c r="P24"/>
  <c r="O24"/>
  <c r="N20"/>
  <c r="O20"/>
  <c r="Q20"/>
  <c r="P20"/>
  <c r="N16"/>
  <c r="Q16"/>
  <c r="O16"/>
  <c r="P16"/>
  <c r="N12"/>
  <c r="Q12"/>
  <c r="P12"/>
  <c r="O12"/>
  <c r="N8"/>
  <c r="Q8"/>
  <c r="O8"/>
  <c r="P8"/>
  <c r="N4"/>
  <c r="O4"/>
  <c r="Q4"/>
  <c r="P4"/>
  <c r="U41"/>
  <c r="U37"/>
  <c r="G41"/>
  <c r="G37"/>
  <c r="M7"/>
  <c r="M8"/>
  <c r="M9"/>
  <c r="M6"/>
  <c r="M20"/>
  <c r="K2"/>
  <c r="Q2" l="1"/>
  <c r="O2"/>
  <c r="P2"/>
  <c r="N2"/>
  <c r="U20"/>
  <c r="G6"/>
  <c r="U6"/>
  <c r="U7"/>
  <c r="G7"/>
  <c r="G8"/>
  <c r="U8"/>
  <c r="G9"/>
  <c r="U9"/>
  <c r="M10" l="1"/>
  <c r="M26"/>
  <c r="U26" s="1"/>
  <c r="M3"/>
  <c r="U3" s="1"/>
  <c r="M23"/>
  <c r="U23" s="1"/>
  <c r="M39"/>
  <c r="U39" s="1"/>
  <c r="M5"/>
  <c r="M25"/>
  <c r="U25" s="1"/>
  <c r="M14"/>
  <c r="M30"/>
  <c r="U30" s="1"/>
  <c r="M11"/>
  <c r="M27"/>
  <c r="U27" s="1"/>
  <c r="M4"/>
  <c r="U4" s="1"/>
  <c r="M12"/>
  <c r="M28"/>
  <c r="U28" s="1"/>
  <c r="M36"/>
  <c r="U36" s="1"/>
  <c r="M13"/>
  <c r="M29"/>
  <c r="U29" s="1"/>
  <c r="G20"/>
  <c r="M18"/>
  <c r="U18" s="1"/>
  <c r="M34"/>
  <c r="U34" s="1"/>
  <c r="M15"/>
  <c r="M31"/>
  <c r="M24"/>
  <c r="M40"/>
  <c r="U40" s="1"/>
  <c r="M17"/>
  <c r="U17" s="1"/>
  <c r="M33"/>
  <c r="U33" s="1"/>
  <c r="M22"/>
  <c r="U22" s="1"/>
  <c r="M38"/>
  <c r="U38" s="1"/>
  <c r="M19"/>
  <c r="M35"/>
  <c r="U35" s="1"/>
  <c r="M16"/>
  <c r="U16" s="1"/>
  <c r="M32"/>
  <c r="U32" s="1"/>
  <c r="M21"/>
  <c r="U21" s="1"/>
  <c r="G17" l="1"/>
  <c r="G23"/>
  <c r="G3"/>
  <c r="G28"/>
  <c r="G25"/>
  <c r="G33"/>
  <c r="G35"/>
  <c r="G36"/>
  <c r="G29"/>
  <c r="G21"/>
  <c r="G19"/>
  <c r="U19"/>
  <c r="U10"/>
  <c r="G10"/>
  <c r="G15"/>
  <c r="U15"/>
  <c r="G12"/>
  <c r="U12"/>
  <c r="U11"/>
  <c r="G11"/>
  <c r="U14"/>
  <c r="G14"/>
  <c r="G32"/>
  <c r="U13"/>
  <c r="G13"/>
  <c r="G24"/>
  <c r="U24"/>
  <c r="U31"/>
  <c r="G5"/>
  <c r="U5"/>
  <c r="L212" i="26"/>
  <c r="L97"/>
  <c r="L143"/>
  <c r="L120"/>
  <c r="L166"/>
  <c r="L49"/>
  <c r="L73"/>
  <c r="L189"/>
  <c r="G38" i="5"/>
  <c r="G26"/>
  <c r="G16"/>
  <c r="G27"/>
  <c r="G30"/>
  <c r="G31"/>
  <c r="G18"/>
  <c r="G22"/>
  <c r="G40"/>
  <c r="M2"/>
  <c r="G4"/>
  <c r="G39"/>
  <c r="G34"/>
  <c r="U2" l="1"/>
  <c r="G2"/>
</calcChain>
</file>

<file path=xl/sharedStrings.xml><?xml version="1.0" encoding="utf-8"?>
<sst xmlns="http://schemas.openxmlformats.org/spreadsheetml/2006/main" count="1529" uniqueCount="133">
  <si>
    <t>　メールアドレス</t>
    <phoneticPr fontId="23"/>
  </si>
  <si>
    <t>※　パスワードはZIP PASSなどインストール不要の方法でしたら</t>
    <rPh sb="24" eb="26">
      <t>フヨウ</t>
    </rPh>
    <rPh sb="27" eb="29">
      <t>ホウホウ</t>
    </rPh>
    <phoneticPr fontId="23"/>
  </si>
  <si>
    <t>別郵送先</t>
    <rPh sb="0" eb="1">
      <t>ベツ</t>
    </rPh>
    <rPh sb="1" eb="3">
      <t>ユウソウ</t>
    </rPh>
    <rPh sb="3" eb="4">
      <t>サキ</t>
    </rPh>
    <phoneticPr fontId="23"/>
  </si>
  <si>
    <t>　事業所 名</t>
    <rPh sb="1" eb="4">
      <t>ジギョウショ</t>
    </rPh>
    <rPh sb="5" eb="6">
      <t>メイ</t>
    </rPh>
    <phoneticPr fontId="23"/>
  </si>
  <si>
    <t>別請求先</t>
    <rPh sb="0" eb="1">
      <t>ベツ</t>
    </rPh>
    <rPh sb="1" eb="3">
      <t>セイキュウ</t>
    </rPh>
    <rPh sb="3" eb="4">
      <t>サキ</t>
    </rPh>
    <phoneticPr fontId="23"/>
  </si>
  <si>
    <t>　電話番号</t>
    <rPh sb="1" eb="3">
      <t>デンワ</t>
    </rPh>
    <rPh sb="3" eb="5">
      <t>バンゴウ</t>
    </rPh>
    <phoneticPr fontId="23"/>
  </si>
  <si>
    <t xml:space="preserve"> ふりがな</t>
    <phoneticPr fontId="23"/>
  </si>
  <si>
    <t>A.</t>
    <phoneticPr fontId="23"/>
  </si>
  <si>
    <t>保険証の番号 7byte</t>
    <rPh sb="0" eb="3">
      <t>ホケンショウ</t>
    </rPh>
    <rPh sb="4" eb="6">
      <t>バンゴウ</t>
    </rPh>
    <phoneticPr fontId="23"/>
  </si>
  <si>
    <t xml:space="preserve"> 備考</t>
    <phoneticPr fontId="23"/>
  </si>
  <si>
    <t>　ご担当者様</t>
    <rPh sb="2" eb="5">
      <t>タントウシャ</t>
    </rPh>
    <rPh sb="5" eb="6">
      <t>サマ</t>
    </rPh>
    <phoneticPr fontId="23"/>
  </si>
  <si>
    <t xml:space="preserve"> コース名</t>
    <rPh sb="4" eb="5">
      <t>メイ</t>
    </rPh>
    <phoneticPr fontId="23"/>
  </si>
  <si>
    <t>　本人名</t>
    <rPh sb="1" eb="3">
      <t>ホンニン</t>
    </rPh>
    <rPh sb="3" eb="4">
      <t>メイ</t>
    </rPh>
    <phoneticPr fontId="23"/>
  </si>
  <si>
    <t>〒</t>
    <phoneticPr fontId="23"/>
  </si>
  <si>
    <t xml:space="preserve"> 記号</t>
    <rPh sb="1" eb="3">
      <t>キゴウ</t>
    </rPh>
    <phoneticPr fontId="23"/>
  </si>
  <si>
    <t>健診キット送付先　</t>
    <rPh sb="0" eb="2">
      <t>ケンシン</t>
    </rPh>
    <rPh sb="5" eb="8">
      <t>ソウフサキ</t>
    </rPh>
    <phoneticPr fontId="23"/>
  </si>
  <si>
    <t>　FAX番号</t>
    <rPh sb="4" eb="6">
      <t>バンゴウ</t>
    </rPh>
    <phoneticPr fontId="23"/>
  </si>
  <si>
    <t>結果表郵送先　</t>
    <rPh sb="0" eb="3">
      <t>ケッカヒョウ</t>
    </rPh>
    <rPh sb="3" eb="5">
      <t>ユウソウ</t>
    </rPh>
    <rPh sb="5" eb="6">
      <t>サキ</t>
    </rPh>
    <phoneticPr fontId="23"/>
  </si>
  <si>
    <t>　左記事業所名義</t>
    <phoneticPr fontId="23"/>
  </si>
  <si>
    <t>生年月日</t>
    <rPh sb="0" eb="2">
      <t>セイネン</t>
    </rPh>
    <rPh sb="2" eb="4">
      <t>ガッピ</t>
    </rPh>
    <phoneticPr fontId="23"/>
  </si>
  <si>
    <t>健診予定日 8byte</t>
    <rPh sb="0" eb="2">
      <t>ケンシン</t>
    </rPh>
    <rPh sb="2" eb="5">
      <t>ヨテイビ</t>
    </rPh>
    <phoneticPr fontId="23"/>
  </si>
  <si>
    <t>保険者番号（支部コード）8byte</t>
    <rPh sb="0" eb="2">
      <t>ホケン</t>
    </rPh>
    <rPh sb="2" eb="3">
      <t>モノ</t>
    </rPh>
    <rPh sb="3" eb="5">
      <t>バンゴウ</t>
    </rPh>
    <rPh sb="6" eb="8">
      <t>シブ</t>
    </rPh>
    <phoneticPr fontId="23"/>
  </si>
  <si>
    <t>事業所の記号 8byte</t>
    <rPh sb="0" eb="3">
      <t>ジギョウショ</t>
    </rPh>
    <rPh sb="4" eb="6">
      <t>キゴウ</t>
    </rPh>
    <phoneticPr fontId="23"/>
  </si>
  <si>
    <t>被扶養者番号 2byte</t>
    <rPh sb="0" eb="4">
      <t>ヒフヨウシャ</t>
    </rPh>
    <rPh sb="4" eb="6">
      <t>バンゴウ</t>
    </rPh>
    <phoneticPr fontId="23"/>
  </si>
  <si>
    <t>生年月日（西暦） 8byte</t>
    <rPh sb="0" eb="2">
      <t>セイネン</t>
    </rPh>
    <rPh sb="2" eb="4">
      <t>ガッピ</t>
    </rPh>
    <rPh sb="5" eb="7">
      <t>セイレキ</t>
    </rPh>
    <phoneticPr fontId="23"/>
  </si>
  <si>
    <t>事業所様</t>
    <rPh sb="0" eb="3">
      <t>ジギョウショ</t>
    </rPh>
    <rPh sb="3" eb="4">
      <t>サマ</t>
    </rPh>
    <phoneticPr fontId="23"/>
  </si>
  <si>
    <t>　事業所所在地</t>
    <rPh sb="1" eb="4">
      <t>ジギョウショ</t>
    </rPh>
    <rPh sb="4" eb="7">
      <t>ショザイチ</t>
    </rPh>
    <phoneticPr fontId="23"/>
  </si>
  <si>
    <t>別請求先</t>
    <rPh sb="0" eb="1">
      <t>ベツ</t>
    </rPh>
    <rPh sb="1" eb="4">
      <t>セイキュウサキ</t>
    </rPh>
    <phoneticPr fontId="23"/>
  </si>
  <si>
    <t>希望の支払い方法・郵送方法に○をつけて下さい。</t>
    <rPh sb="0" eb="2">
      <t>キボウ</t>
    </rPh>
    <rPh sb="3" eb="5">
      <t>シハラ</t>
    </rPh>
    <rPh sb="6" eb="8">
      <t>ホウホウ</t>
    </rPh>
    <rPh sb="9" eb="11">
      <t>ユウソウ</t>
    </rPh>
    <rPh sb="11" eb="13">
      <t>ホウホウ</t>
    </rPh>
    <rPh sb="19" eb="20">
      <t>クダ</t>
    </rPh>
    <phoneticPr fontId="23"/>
  </si>
  <si>
    <t>お支払い方法　</t>
    <rPh sb="1" eb="3">
      <t>シハラ</t>
    </rPh>
    <rPh sb="4" eb="6">
      <t>ホウホウ</t>
    </rPh>
    <phoneticPr fontId="23"/>
  </si>
  <si>
    <t>当日窓口　</t>
    <phoneticPr fontId="23"/>
  </si>
  <si>
    <t>（　領収書名義は下記にて
　　指定してください　）</t>
    <rPh sb="15" eb="17">
      <t>シテイ</t>
    </rPh>
    <phoneticPr fontId="23"/>
  </si>
  <si>
    <t>翌月請求書</t>
    <phoneticPr fontId="23"/>
  </si>
  <si>
    <t>　左記事業所</t>
    <rPh sb="1" eb="3">
      <t>サキ</t>
    </rPh>
    <rPh sb="3" eb="6">
      <t>ジギョウショ</t>
    </rPh>
    <phoneticPr fontId="23"/>
  </si>
  <si>
    <t>　別請求先</t>
    <phoneticPr fontId="23"/>
  </si>
  <si>
    <t xml:space="preserve"> 氏名</t>
    <rPh sb="1" eb="3">
      <t>シメイ</t>
    </rPh>
    <phoneticPr fontId="23"/>
  </si>
  <si>
    <t>　　受診者様ご自宅</t>
    <phoneticPr fontId="23"/>
  </si>
  <si>
    <t>※　請求先　・　郵送先が　左記事業所以外　の場合１ページのご記入お願いします。</t>
    <rPh sb="2" eb="5">
      <t>セイキュウサキ</t>
    </rPh>
    <rPh sb="8" eb="10">
      <t>ユウソウ</t>
    </rPh>
    <rPh sb="10" eb="11">
      <t>サキ</t>
    </rPh>
    <rPh sb="13" eb="15">
      <t>サキ</t>
    </rPh>
    <rPh sb="15" eb="18">
      <t>ジギョウショ</t>
    </rPh>
    <rPh sb="18" eb="20">
      <t>イガイ</t>
    </rPh>
    <rPh sb="22" eb="24">
      <t>バアイ</t>
    </rPh>
    <rPh sb="30" eb="32">
      <t>キニュウ</t>
    </rPh>
    <rPh sb="33" eb="34">
      <t>ネガ</t>
    </rPh>
    <phoneticPr fontId="23"/>
  </si>
  <si>
    <t>　　左記　事業所様</t>
    <rPh sb="2" eb="4">
      <t>サキ</t>
    </rPh>
    <phoneticPr fontId="23"/>
  </si>
  <si>
    <t>　　別郵送先</t>
    <phoneticPr fontId="23"/>
  </si>
  <si>
    <t xml:space="preserve"> 性別</t>
    <phoneticPr fontId="23"/>
  </si>
  <si>
    <t xml:space="preserve"> 保険者
 番号</t>
    <rPh sb="1" eb="4">
      <t>ホケンシャ</t>
    </rPh>
    <rPh sb="6" eb="8">
      <t>バンゴウ</t>
    </rPh>
    <phoneticPr fontId="23"/>
  </si>
  <si>
    <t xml:space="preserve"> オプション</t>
    <phoneticPr fontId="23"/>
  </si>
  <si>
    <t xml:space="preserve"> 健診日
 ドック日</t>
    <rPh sb="1" eb="3">
      <t>ケンシン</t>
    </rPh>
    <rPh sb="3" eb="4">
      <t>ビ</t>
    </rPh>
    <rPh sb="9" eb="10">
      <t>ニチ</t>
    </rPh>
    <phoneticPr fontId="23"/>
  </si>
  <si>
    <t xml:space="preserve"> 電話</t>
    <rPh sb="1" eb="3">
      <t>デンワ</t>
    </rPh>
    <phoneticPr fontId="23"/>
  </si>
  <si>
    <t xml:space="preserve"> 番号</t>
    <rPh sb="1" eb="3">
      <t>バンゴウ</t>
    </rPh>
    <phoneticPr fontId="23"/>
  </si>
  <si>
    <t xml:space="preserve"> 住所</t>
    <rPh sb="1" eb="3">
      <t>ジュウショ</t>
    </rPh>
    <phoneticPr fontId="23"/>
  </si>
  <si>
    <t>メール添付する場合</t>
    <rPh sb="3" eb="5">
      <t>テンプ</t>
    </rPh>
    <rPh sb="7" eb="9">
      <t>バアイ</t>
    </rPh>
    <phoneticPr fontId="23"/>
  </si>
  <si>
    <t>B.</t>
    <phoneticPr fontId="23"/>
  </si>
  <si>
    <t>FAXもしくは郵送　で申込書送る場合</t>
    <rPh sb="7" eb="9">
      <t>ユウソウ</t>
    </rPh>
    <rPh sb="11" eb="13">
      <t>モウシコ</t>
    </rPh>
    <rPh sb="13" eb="14">
      <t>ショ</t>
    </rPh>
    <rPh sb="14" eb="15">
      <t>オク</t>
    </rPh>
    <rPh sb="16" eb="18">
      <t>バアイ</t>
    </rPh>
    <phoneticPr fontId="23"/>
  </si>
  <si>
    <t>→パスワードをかけて頂き</t>
    <rPh sb="10" eb="11">
      <t>イタダ</t>
    </rPh>
    <phoneticPr fontId="23"/>
  </si>
  <si>
    <t>記号</t>
    <rPh sb="0" eb="2">
      <t>キゴウ</t>
    </rPh>
    <phoneticPr fontId="23"/>
  </si>
  <si>
    <t>番号</t>
    <rPh sb="0" eb="2">
      <t>バンゴウ</t>
    </rPh>
    <phoneticPr fontId="23"/>
  </si>
  <si>
    <t>保険証番号</t>
    <rPh sb="0" eb="3">
      <t>ホケンショウ</t>
    </rPh>
    <rPh sb="3" eb="5">
      <t>バンゴウ</t>
    </rPh>
    <phoneticPr fontId="23"/>
  </si>
  <si>
    <t>事業所名</t>
    <rPh sb="0" eb="3">
      <t>ジギョウショ</t>
    </rPh>
    <rPh sb="3" eb="4">
      <t>メイ</t>
    </rPh>
    <phoneticPr fontId="23"/>
  </si>
  <si>
    <t xml:space="preserve"> 患者ID
 </t>
    <phoneticPr fontId="23"/>
  </si>
  <si>
    <t xml:space="preserve"> 生年月日
年度年齢</t>
    <rPh sb="6" eb="8">
      <t>ネンド</t>
    </rPh>
    <rPh sb="8" eb="10">
      <t>ネンレイ</t>
    </rPh>
    <phoneticPr fontId="23"/>
  </si>
  <si>
    <t>年度年齢</t>
    <rPh sb="0" eb="2">
      <t>ネンド</t>
    </rPh>
    <rPh sb="2" eb="4">
      <t>ネンレイ</t>
    </rPh>
    <phoneticPr fontId="23"/>
  </si>
  <si>
    <t>子宮単独</t>
    <rPh sb="0" eb="2">
      <t>シキュウ</t>
    </rPh>
    <rPh sb="2" eb="4">
      <t>タンドク</t>
    </rPh>
    <phoneticPr fontId="23"/>
  </si>
  <si>
    <t>付加対象年齢</t>
  </si>
  <si>
    <t xml:space="preserve">健診の種類 1byte </t>
    <rPh sb="0" eb="2">
      <t>ケンシン</t>
    </rPh>
    <rPh sb="3" eb="5">
      <t>シュルイ</t>
    </rPh>
    <phoneticPr fontId="23"/>
  </si>
  <si>
    <t>子宮対象</t>
    <rPh sb="0" eb="2">
      <t>シキュウ</t>
    </rPh>
    <rPh sb="2" eb="4">
      <t>タイショウ</t>
    </rPh>
    <phoneticPr fontId="23"/>
  </si>
  <si>
    <t>MMG2対象</t>
    <rPh sb="4" eb="6">
      <t>タイショウ</t>
    </rPh>
    <phoneticPr fontId="23"/>
  </si>
  <si>
    <t>MMG1対象</t>
    <rPh sb="4" eb="6">
      <t>タイショウ</t>
    </rPh>
    <phoneticPr fontId="23"/>
  </si>
  <si>
    <t>　受診者様のご自宅</t>
    <rPh sb="1" eb="4">
      <t>ジュシンシャ</t>
    </rPh>
    <rPh sb="4" eb="5">
      <t>サマ</t>
    </rPh>
    <rPh sb="7" eb="9">
      <t>ジタク</t>
    </rPh>
    <phoneticPr fontId="22"/>
  </si>
  <si>
    <t>　受診者様のご自宅(会社用提出用含み2部)</t>
    <rPh sb="10" eb="13">
      <t>カイシャヨウ</t>
    </rPh>
    <rPh sb="13" eb="15">
      <t>テイシュツ</t>
    </rPh>
    <rPh sb="15" eb="16">
      <t>ヨウ</t>
    </rPh>
    <rPh sb="16" eb="17">
      <t>フク</t>
    </rPh>
    <rPh sb="19" eb="20">
      <t>ブ</t>
    </rPh>
    <phoneticPr fontId="22"/>
  </si>
  <si>
    <t>甲府共立病院　総合健診センター</t>
    <rPh sb="7" eb="11">
      <t>ソウゴウケンシン</t>
    </rPh>
    <phoneticPr fontId="23"/>
  </si>
  <si>
    <t>FAX　055-226-5202</t>
  </si>
  <si>
    <t>担当者名</t>
    <rPh sb="0" eb="4">
      <t>タントウシャメイ</t>
    </rPh>
    <phoneticPr fontId="23"/>
  </si>
  <si>
    <t>連絡先</t>
  </si>
  <si>
    <t>第1希望日</t>
    <rPh sb="0" eb="1">
      <t>ダイ</t>
    </rPh>
    <rPh sb="2" eb="4">
      <t>キボウ</t>
    </rPh>
    <rPh sb="4" eb="5">
      <t>ビ</t>
    </rPh>
    <phoneticPr fontId="23"/>
  </si>
  <si>
    <t>第2希望日</t>
    <rPh sb="0" eb="1">
      <t>ダイ</t>
    </rPh>
    <rPh sb="2" eb="4">
      <t>キボウ</t>
    </rPh>
    <rPh sb="4" eb="5">
      <t>ビ</t>
    </rPh>
    <phoneticPr fontId="23"/>
  </si>
  <si>
    <t>第3希望日</t>
    <rPh sb="0" eb="1">
      <t>ダイ</t>
    </rPh>
    <rPh sb="2" eb="4">
      <t>キボウ</t>
    </rPh>
    <rPh sb="4" eb="5">
      <t>ビ</t>
    </rPh>
    <phoneticPr fontId="23"/>
  </si>
  <si>
    <t>子宮頚がん</t>
  </si>
  <si>
    <t>希望オプションが選択肢にない場合は備考欄にご記載ください</t>
    <rPh sb="0" eb="2">
      <t>キボウ</t>
    </rPh>
    <rPh sb="8" eb="11">
      <t>センタクシ</t>
    </rPh>
    <rPh sb="14" eb="16">
      <t>バアイ</t>
    </rPh>
    <rPh sb="17" eb="19">
      <t>ビコウ</t>
    </rPh>
    <rPh sb="19" eb="20">
      <t>ラン</t>
    </rPh>
    <rPh sb="22" eb="24">
      <t>キサイ</t>
    </rPh>
    <phoneticPr fontId="23"/>
  </si>
  <si>
    <t>健診　花子</t>
    <rPh sb="0" eb="2">
      <t>ケンシン</t>
    </rPh>
    <rPh sb="3" eb="5">
      <t>ハナコ</t>
    </rPh>
    <phoneticPr fontId="23"/>
  </si>
  <si>
    <t>女</t>
    <rPh sb="0" eb="1">
      <t>オンナ</t>
    </rPh>
    <phoneticPr fontId="23"/>
  </si>
  <si>
    <t>甲府市宝1-9-1</t>
    <rPh sb="0" eb="3">
      <t>コウフシ</t>
    </rPh>
    <rPh sb="3" eb="4">
      <t>タカラ</t>
    </rPh>
    <phoneticPr fontId="23"/>
  </si>
  <si>
    <t>乳腺エコー</t>
  </si>
  <si>
    <t>腹部エコー</t>
  </si>
  <si>
    <t>マンモグラフィー1方向</t>
  </si>
  <si>
    <t>FAX番号</t>
    <rPh sb="3" eb="5">
      <t>バンゴウ</t>
    </rPh>
    <phoneticPr fontId="23"/>
  </si>
  <si>
    <t>　上記事業所</t>
    <rPh sb="1" eb="3">
      <t>ジョウキ</t>
    </rPh>
    <rPh sb="3" eb="6">
      <t>ジギョウショ</t>
    </rPh>
    <phoneticPr fontId="23"/>
  </si>
  <si>
    <t>　上記事業所名義</t>
    <rPh sb="1" eb="2">
      <t>ウエ</t>
    </rPh>
    <phoneticPr fontId="23"/>
  </si>
  <si>
    <t>記入例</t>
    <rPh sb="0" eb="2">
      <t>キニュウ</t>
    </rPh>
    <rPh sb="2" eb="3">
      <t>レイ</t>
    </rPh>
    <phoneticPr fontId="23"/>
  </si>
  <si>
    <t>　　上記　事業所様</t>
    <rPh sb="2" eb="4">
      <t>ジョウキ</t>
    </rPh>
    <phoneticPr fontId="23"/>
  </si>
  <si>
    <t xml:space="preserve"> 性別</t>
    <rPh sb="1" eb="3">
      <t>セイベツ</t>
    </rPh>
    <phoneticPr fontId="23"/>
  </si>
  <si>
    <t>メールアドレス</t>
    <phoneticPr fontId="23"/>
  </si>
  <si>
    <t>備考</t>
    <rPh sb="0" eb="2">
      <t>ビコウ</t>
    </rPh>
    <phoneticPr fontId="23"/>
  </si>
  <si>
    <t>TEL　055-226-5201</t>
    <phoneticPr fontId="23"/>
  </si>
  <si>
    <t>希望の支払方法・郵送方法に○をつけてください</t>
    <phoneticPr fontId="23"/>
  </si>
  <si>
    <t>また健診結果につきましては、誤送を防ぐために受診者様ご自宅への郵送をお願いしております。ご理解・ご協力どうぞお願いいたします。</t>
    <phoneticPr fontId="23"/>
  </si>
  <si>
    <t>コース名のセルをクリックすると選択肢が表示が表示されます</t>
    <rPh sb="3" eb="4">
      <t>メイ</t>
    </rPh>
    <rPh sb="15" eb="18">
      <t>センタクシ</t>
    </rPh>
    <rPh sb="19" eb="21">
      <t>ヒョウジ</t>
    </rPh>
    <rPh sb="22" eb="24">
      <t>ヒョウジ</t>
    </rPh>
    <phoneticPr fontId="23"/>
  </si>
  <si>
    <t>同様にオプションのセルをクリックすると主なオプションが表示されます</t>
    <rPh sb="0" eb="2">
      <t>ドウヨウ</t>
    </rPh>
    <rPh sb="19" eb="20">
      <t>オモ</t>
    </rPh>
    <rPh sb="27" eb="29">
      <t>ヒョウジ</t>
    </rPh>
    <phoneticPr fontId="23"/>
  </si>
  <si>
    <t>あてはまるものがない場合は備考欄にご記載ください</t>
    <rPh sb="10" eb="12">
      <t>バアイ</t>
    </rPh>
    <rPh sb="13" eb="16">
      <t>ビコウラン</t>
    </rPh>
    <rPh sb="18" eb="20">
      <t>キサイ</t>
    </rPh>
    <phoneticPr fontId="23"/>
  </si>
  <si>
    <t>保険証情報は上から④・①・②の順にご記載ください</t>
    <rPh sb="0" eb="3">
      <t>ホケンショウ</t>
    </rPh>
    <rPh sb="3" eb="5">
      <t>ジョウホウ</t>
    </rPh>
    <rPh sb="6" eb="7">
      <t>ウエ</t>
    </rPh>
    <rPh sb="15" eb="16">
      <t>ジュン</t>
    </rPh>
    <rPh sb="18" eb="20">
      <t>キサイ</t>
    </rPh>
    <phoneticPr fontId="23"/>
  </si>
  <si>
    <t>①予約申込書のタブをクリックし、記入例を参考に必要事項を記入してください</t>
    <rPh sb="1" eb="6">
      <t>ヨヤクモウシコミショ</t>
    </rPh>
    <phoneticPr fontId="23"/>
  </si>
  <si>
    <t>- 入力の仕方 -</t>
    <rPh sb="2" eb="4">
      <t>ニュウリョク</t>
    </rPh>
    <rPh sb="5" eb="7">
      <t>シカタ</t>
    </rPh>
    <phoneticPr fontId="23"/>
  </si>
  <si>
    <t>希望日は第1から第3希望まですべてご記載ください</t>
    <rPh sb="0" eb="3">
      <t>キボウビ</t>
    </rPh>
    <rPh sb="4" eb="5">
      <t>ダイ</t>
    </rPh>
    <rPh sb="8" eb="9">
      <t>ダイ</t>
    </rPh>
    <rPh sb="10" eb="12">
      <t>キボウ</t>
    </rPh>
    <rPh sb="18" eb="20">
      <t>キサイ</t>
    </rPh>
    <phoneticPr fontId="23"/>
  </si>
  <si>
    <t>②予約申込書の送付をしてください</t>
    <rPh sb="1" eb="3">
      <t>ヨヤク</t>
    </rPh>
    <phoneticPr fontId="23"/>
  </si>
  <si>
    <t>　　kofu-k-kenshin@s.yamanashi-min.jp</t>
    <phoneticPr fontId="23"/>
  </si>
  <si>
    <t>　「　予約申込書　」　シートを印刷した物をお送りください</t>
    <rPh sb="3" eb="5">
      <t>ヨヤク</t>
    </rPh>
    <rPh sb="5" eb="8">
      <t>モウシコミショ</t>
    </rPh>
    <rPh sb="15" eb="17">
      <t>インサツ</t>
    </rPh>
    <rPh sb="19" eb="20">
      <t>モノ</t>
    </rPh>
    <rPh sb="22" eb="23">
      <t>オク</t>
    </rPh>
    <phoneticPr fontId="23"/>
  </si>
  <si>
    <t>　に添付して送信してください</t>
    <rPh sb="2" eb="4">
      <t>テンプ</t>
    </rPh>
    <rPh sb="6" eb="8">
      <t>ソウシン</t>
    </rPh>
    <phoneticPr fontId="23"/>
  </si>
  <si>
    <t>　　かけ方にきまりはございません。　下記は１例です。</t>
    <rPh sb="4" eb="5">
      <t>カタ</t>
    </rPh>
    <rPh sb="18" eb="20">
      <t>カキ</t>
    </rPh>
    <rPh sb="22" eb="23">
      <t>レイ</t>
    </rPh>
    <phoneticPr fontId="23"/>
  </si>
  <si>
    <t>生活習慣病健診（協会けんぽ）胃カメラ</t>
  </si>
  <si>
    <t>2026年度健康診断　予約申込書</t>
    <rPh sb="11" eb="13">
      <t>ヨヤク</t>
    </rPh>
    <phoneticPr fontId="23"/>
  </si>
  <si>
    <t>※予約の空き状況は、ホームページの 『2026年度　健康診断予約可能日』 よりご確認ください</t>
    <rPh sb="1" eb="3">
      <t>ヨヤク</t>
    </rPh>
    <rPh sb="4" eb="5">
      <t>ア</t>
    </rPh>
    <rPh sb="6" eb="8">
      <t>ジョウキョウ</t>
    </rPh>
    <rPh sb="23" eb="25">
      <t>ネンド</t>
    </rPh>
    <rPh sb="26" eb="28">
      <t>ケンコウ</t>
    </rPh>
    <rPh sb="28" eb="30">
      <t>シンダン</t>
    </rPh>
    <rPh sb="30" eb="32">
      <t>ヨヤク</t>
    </rPh>
    <rPh sb="32" eb="34">
      <t>カノウ</t>
    </rPh>
    <rPh sb="34" eb="35">
      <t>ビ</t>
    </rPh>
    <rPh sb="40" eb="42">
      <t>カクニン</t>
    </rPh>
    <phoneticPr fontId="23"/>
  </si>
  <si>
    <t>　備考</t>
    <rPh sb="1" eb="3">
      <t>ビコウ</t>
    </rPh>
    <phoneticPr fontId="23"/>
  </si>
  <si>
    <t>400-0034</t>
    <phoneticPr fontId="23"/>
  </si>
  <si>
    <t>けんしん　はなこ</t>
    <phoneticPr fontId="23"/>
  </si>
  <si>
    <t>090-1234-5678</t>
    <phoneticPr fontId="23"/>
  </si>
  <si>
    <t>　　受診者様ご自宅</t>
    <phoneticPr fontId="23"/>
  </si>
  <si>
    <t>　　別郵送先</t>
    <phoneticPr fontId="23"/>
  </si>
  <si>
    <t>　別請求先</t>
    <phoneticPr fontId="23"/>
  </si>
  <si>
    <t>〒</t>
    <phoneticPr fontId="23"/>
  </si>
  <si>
    <t>ふりがな</t>
    <phoneticPr fontId="23"/>
  </si>
  <si>
    <t>氏名</t>
    <rPh sb="0" eb="2">
      <t>シメイ</t>
    </rPh>
    <phoneticPr fontId="23"/>
  </si>
  <si>
    <t>性別</t>
    <rPh sb="0" eb="2">
      <t>セイベツ</t>
    </rPh>
    <phoneticPr fontId="23"/>
  </si>
  <si>
    <t>受診日</t>
    <rPh sb="0" eb="3">
      <t>ジュシンビ</t>
    </rPh>
    <phoneticPr fontId="23"/>
  </si>
  <si>
    <t>電話</t>
    <rPh sb="0" eb="2">
      <t>デンワ</t>
    </rPh>
    <phoneticPr fontId="23"/>
  </si>
  <si>
    <t>コース名</t>
    <rPh sb="3" eb="4">
      <t>メイ</t>
    </rPh>
    <phoneticPr fontId="23"/>
  </si>
  <si>
    <t>オプション</t>
    <phoneticPr fontId="23"/>
  </si>
  <si>
    <t>住所</t>
    <rPh sb="0" eb="2">
      <t>ジュウショ</t>
    </rPh>
    <phoneticPr fontId="23"/>
  </si>
  <si>
    <t xml:space="preserve"> オプション</t>
    <phoneticPr fontId="23"/>
  </si>
  <si>
    <t>所在地</t>
    <phoneticPr fontId="23"/>
  </si>
  <si>
    <t>当日窓口　</t>
    <phoneticPr fontId="23"/>
  </si>
  <si>
    <t>翌月請求書</t>
    <phoneticPr fontId="23"/>
  </si>
  <si>
    <t>所在地</t>
    <phoneticPr fontId="23"/>
  </si>
  <si>
    <t xml:space="preserve">腫瘍マーカーCA125 </t>
  </si>
  <si>
    <t>骨密度、MRI</t>
    <rPh sb="0" eb="3">
      <t>コツミツド</t>
    </rPh>
    <phoneticPr fontId="23"/>
  </si>
  <si>
    <t>若年対象年齢</t>
    <rPh sb="0" eb="2">
      <t>ジャクネン</t>
    </rPh>
    <phoneticPr fontId="23"/>
  </si>
  <si>
    <t>骨密度</t>
    <rPh sb="0" eb="3">
      <t>コツミツド</t>
    </rPh>
    <phoneticPr fontId="23"/>
  </si>
  <si>
    <t>患者ID</t>
    <rPh sb="0" eb="2">
      <t>カンジャ</t>
    </rPh>
    <phoneticPr fontId="23"/>
  </si>
</sst>
</file>

<file path=xl/styles.xml><?xml version="1.0" encoding="utf-8"?>
<styleSheet xmlns="http://schemas.openxmlformats.org/spreadsheetml/2006/main">
  <numFmts count="7">
    <numFmt numFmtId="176" formatCode="00000000"/>
    <numFmt numFmtId="177" formatCode="00"/>
    <numFmt numFmtId="178" formatCode="0000000"/>
    <numFmt numFmtId="179" formatCode="yyyy&quot;年&quot;m&quot;月&quot;d&quot;日&quot;;@"/>
    <numFmt numFmtId="180" formatCode="0_);[Red]\(0\)"/>
    <numFmt numFmtId="181" formatCode="[$-411]ge\.m\.d;@"/>
    <numFmt numFmtId="182" formatCode="yyyy/m/d;@"/>
  </numFmts>
  <fonts count="48">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7.7"/>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4"/>
      <color indexed="8"/>
      <name val="ＭＳ Ｐ明朝"/>
      <family val="1"/>
      <charset val="128"/>
    </font>
    <font>
      <sz val="12"/>
      <color indexed="8"/>
      <name val="ＭＳ Ｐ明朝"/>
      <family val="1"/>
      <charset val="128"/>
    </font>
    <font>
      <sz val="11"/>
      <color indexed="8"/>
      <name val="ＭＳ Ｐ明朝"/>
      <family val="1"/>
      <charset val="128"/>
    </font>
    <font>
      <sz val="6"/>
      <color indexed="8"/>
      <name val="ＭＳ Ｐ明朝"/>
      <family val="1"/>
      <charset val="128"/>
    </font>
    <font>
      <b/>
      <sz val="16"/>
      <color indexed="53"/>
      <name val="ＭＳ Ｐ明朝"/>
      <family val="1"/>
      <charset val="128"/>
    </font>
    <font>
      <sz val="6"/>
      <name val="ＭＳ Ｐゴシック"/>
      <family val="3"/>
      <charset val="128"/>
    </font>
    <font>
      <sz val="11"/>
      <color indexed="8"/>
      <name val="ＭＳ Ｐゴシック"/>
      <family val="3"/>
      <charset val="128"/>
    </font>
    <font>
      <b/>
      <sz val="11"/>
      <color indexed="8"/>
      <name val="ＭＳ Ｐ明朝"/>
      <family val="1"/>
      <charset val="128"/>
    </font>
    <font>
      <sz val="10"/>
      <color indexed="8"/>
      <name val="ＭＳ Ｐゴシック"/>
      <family val="3"/>
      <charset val="128"/>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3"/>
      <color indexed="8"/>
      <name val="ＭＳ Ｐゴシック"/>
      <family val="3"/>
      <charset val="128"/>
    </font>
    <font>
      <sz val="12"/>
      <color indexed="8"/>
      <name val="ＭＳ Ｐゴシック"/>
      <family val="3"/>
      <charset val="128"/>
    </font>
    <font>
      <sz val="12"/>
      <color indexed="8"/>
      <name val="ＭＳ Ｐゴシック"/>
      <family val="3"/>
      <charset val="128"/>
      <scheme val="minor"/>
    </font>
    <font>
      <sz val="14"/>
      <color indexed="8"/>
      <name val="ＭＳ Ｐゴシック"/>
      <family val="3"/>
      <charset val="128"/>
      <scheme val="minor"/>
    </font>
    <font>
      <sz val="16"/>
      <color indexed="8"/>
      <name val="ＭＳ Ｐゴシック"/>
      <family val="3"/>
      <charset val="128"/>
    </font>
    <font>
      <u/>
      <sz val="16"/>
      <color indexed="12"/>
      <name val="ＭＳ Ｐゴシック"/>
      <family val="3"/>
      <charset val="128"/>
    </font>
    <font>
      <sz val="11"/>
      <color indexed="8"/>
      <name val="ＭＳ Ｐゴシック"/>
      <family val="3"/>
      <charset val="128"/>
      <scheme val="minor"/>
    </font>
    <font>
      <sz val="18"/>
      <color theme="1"/>
      <name val="ＭＳ Ｐゴシック"/>
      <family val="3"/>
      <charset val="128"/>
      <scheme val="minor"/>
    </font>
    <font>
      <b/>
      <sz val="20"/>
      <color theme="1"/>
      <name val="ＭＳ Ｐゴシック"/>
      <family val="3"/>
      <charset val="128"/>
      <scheme val="minor"/>
    </font>
    <font>
      <b/>
      <sz val="15"/>
      <color indexed="8"/>
      <name val="ＭＳ Ｐ明朝"/>
      <family val="1"/>
      <charset val="128"/>
    </font>
    <font>
      <sz val="16"/>
      <color indexed="8"/>
      <name val="ＭＳ Ｐゴシック"/>
      <family val="3"/>
      <charset val="128"/>
      <scheme val="minor"/>
    </font>
    <font>
      <sz val="18"/>
      <color indexed="8"/>
      <name val="ＭＳ Ｐゴシック"/>
      <family val="3"/>
      <charset val="128"/>
    </font>
    <font>
      <b/>
      <sz val="11"/>
      <color rgb="FFFF0000"/>
      <name val="ＭＳ Ｐゴシック"/>
      <family val="3"/>
      <charset val="128"/>
    </font>
    <font>
      <sz val="16"/>
      <color theme="1"/>
      <name val="ＭＳ Ｐゴシック"/>
      <family val="3"/>
      <charset val="128"/>
    </font>
    <font>
      <sz val="11"/>
      <color theme="1"/>
      <name val="ＭＳ Ｐゴシック"/>
      <family val="3"/>
      <charset val="128"/>
    </font>
    <font>
      <sz val="15"/>
      <color indexed="8"/>
      <name val="ＭＳ Ｐゴシック"/>
      <family val="3"/>
      <charset val="128"/>
      <scheme val="minor"/>
    </font>
    <font>
      <sz val="14"/>
      <color indexed="8"/>
      <name val="ＭＳ Ｐ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ck">
        <color indexed="64"/>
      </top>
      <bottom style="thin">
        <color indexed="64"/>
      </bottom>
      <diagonal/>
    </border>
    <border>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n">
        <color indexed="64"/>
      </bottom>
      <diagonal/>
    </border>
    <border>
      <left style="dotted">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thick">
        <color indexed="64"/>
      </left>
      <right/>
      <top style="thick">
        <color indexed="64"/>
      </top>
      <bottom style="dotted">
        <color indexed="64"/>
      </bottom>
      <diagonal/>
    </border>
    <border>
      <left style="thick">
        <color indexed="64"/>
      </left>
      <right/>
      <top style="dotted">
        <color indexed="64"/>
      </top>
      <bottom style="dotted">
        <color indexed="64"/>
      </bottom>
      <diagonal/>
    </border>
    <border>
      <left style="thick">
        <color indexed="64"/>
      </left>
      <right/>
      <top style="dotted">
        <color indexed="64"/>
      </top>
      <bottom style="thick">
        <color indexed="64"/>
      </bottom>
      <diagonal/>
    </border>
    <border>
      <left style="thin">
        <color indexed="64"/>
      </left>
      <right/>
      <top style="thick">
        <color indexed="64"/>
      </top>
      <bottom style="thin">
        <color indexed="64"/>
      </bottom>
      <diagonal/>
    </border>
    <border>
      <left/>
      <right/>
      <top/>
      <bottom style="thick">
        <color indexed="64"/>
      </bottom>
      <diagonal/>
    </border>
    <border>
      <left style="thin">
        <color indexed="64"/>
      </left>
      <right/>
      <top style="thin">
        <color indexed="64"/>
      </top>
      <bottom style="thick">
        <color indexed="64"/>
      </bottom>
      <diagonal/>
    </border>
    <border>
      <left/>
      <right style="dotted">
        <color indexed="64"/>
      </right>
      <top style="thin">
        <color indexed="64"/>
      </top>
      <bottom style="thick">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ck">
        <color indexed="64"/>
      </bottom>
      <diagonal/>
    </border>
    <border>
      <left style="dashed">
        <color indexed="64"/>
      </left>
      <right/>
      <top style="thin">
        <color indexed="64"/>
      </top>
      <bottom style="thick">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thick">
        <color indexed="64"/>
      </bottom>
      <diagonal/>
    </border>
    <border>
      <left style="dashed">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3">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2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366">
    <xf numFmtId="0" fontId="0" fillId="0" borderId="0" xfId="0">
      <alignment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center" vertical="center"/>
    </xf>
    <xf numFmtId="14" fontId="18" fillId="0" borderId="0" xfId="0" applyNumberFormat="1" applyFont="1" applyBorder="1" applyAlignment="1">
      <alignment horizontal="center" vertical="center"/>
    </xf>
    <xf numFmtId="0" fontId="20" fillId="0" borderId="0" xfId="0" applyFont="1" applyBorder="1" applyAlignment="1">
      <alignment horizontal="center"/>
    </xf>
    <xf numFmtId="176" fontId="0" fillId="0" borderId="0" xfId="0" applyNumberFormat="1" applyFill="1">
      <alignment vertical="center"/>
    </xf>
    <xf numFmtId="0" fontId="18" fillId="0" borderId="0" xfId="0" applyNumberFormat="1" applyFont="1" applyAlignment="1">
      <alignment horizontal="center" vertical="center"/>
    </xf>
    <xf numFmtId="0" fontId="18" fillId="0" borderId="0" xfId="0" applyNumberFormat="1" applyFont="1" applyBorder="1" applyAlignment="1">
      <alignment horizontal="center" vertical="center"/>
    </xf>
    <xf numFmtId="0" fontId="20" fillId="0" borderId="0" xfId="0" applyFont="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21" fillId="0" borderId="17" xfId="0" applyFont="1" applyBorder="1" applyAlignment="1">
      <alignment vertical="center" wrapText="1"/>
    </xf>
    <xf numFmtId="0" fontId="18" fillId="0" borderId="18" xfId="0" applyFont="1" applyBorder="1" applyAlignment="1">
      <alignment horizontal="center" vertical="center"/>
    </xf>
    <xf numFmtId="0" fontId="20" fillId="0" borderId="0" xfId="0" applyFont="1" applyBorder="1" applyAlignment="1">
      <alignment horizontal="right"/>
    </xf>
    <xf numFmtId="0" fontId="20" fillId="0" borderId="0" xfId="0" applyFont="1" applyBorder="1" applyAlignment="1"/>
    <xf numFmtId="0" fontId="20" fillId="0" borderId="19" xfId="0" applyFont="1" applyFill="1" applyBorder="1" applyAlignment="1">
      <alignment horizontal="left" vertical="center" wrapText="1"/>
    </xf>
    <xf numFmtId="179" fontId="20" fillId="0" borderId="20" xfId="0" applyNumberFormat="1" applyFont="1" applyFill="1" applyBorder="1" applyAlignment="1">
      <alignment horizontal="left" vertical="center" wrapText="1"/>
    </xf>
    <xf numFmtId="0" fontId="20" fillId="0" borderId="22" xfId="0" applyFont="1" applyFill="1" applyBorder="1" applyAlignment="1">
      <alignment horizontal="left" vertical="center" wrapText="1"/>
    </xf>
    <xf numFmtId="14" fontId="20" fillId="0" borderId="23" xfId="0" applyNumberFormat="1" applyFont="1" applyFill="1" applyBorder="1" applyAlignment="1">
      <alignment vertical="center" wrapText="1"/>
    </xf>
    <xf numFmtId="0" fontId="20" fillId="0" borderId="24" xfId="0" applyNumberFormat="1" applyFont="1" applyFill="1" applyBorder="1" applyAlignment="1">
      <alignment vertical="center" wrapText="1"/>
    </xf>
    <xf numFmtId="0" fontId="20" fillId="0" borderId="22" xfId="0" applyFont="1" applyFill="1" applyBorder="1" applyAlignment="1">
      <alignment vertical="center" wrapText="1"/>
    </xf>
    <xf numFmtId="14" fontId="20" fillId="0" borderId="22" xfId="0" applyNumberFormat="1" applyFont="1" applyFill="1" applyBorder="1" applyAlignment="1">
      <alignment vertical="center" wrapText="1"/>
    </xf>
    <xf numFmtId="0" fontId="19" fillId="0" borderId="0" xfId="0" applyFont="1" applyAlignment="1">
      <alignment horizontal="left" vertical="center"/>
    </xf>
    <xf numFmtId="0" fontId="20" fillId="0" borderId="25" xfId="0" applyFont="1" applyFill="1" applyBorder="1" applyAlignment="1">
      <alignment vertical="center" wrapText="1"/>
    </xf>
    <xf numFmtId="0" fontId="20" fillId="0" borderId="26" xfId="0" applyNumberFormat="1" applyFont="1" applyFill="1" applyBorder="1" applyAlignment="1">
      <alignment vertical="center" wrapText="1"/>
    </xf>
    <xf numFmtId="0" fontId="19" fillId="0" borderId="27" xfId="0" applyFont="1" applyFill="1" applyBorder="1" applyAlignment="1">
      <alignment horizontal="center" vertical="center" wrapText="1"/>
    </xf>
    <xf numFmtId="0" fontId="20" fillId="0" borderId="27" xfId="0" applyFont="1" applyFill="1" applyBorder="1" applyAlignment="1">
      <alignment vertical="center" wrapText="1"/>
    </xf>
    <xf numFmtId="14" fontId="20" fillId="0" borderId="27" xfId="0" applyNumberFormat="1" applyFont="1" applyFill="1" applyBorder="1" applyAlignment="1">
      <alignment horizontal="left" vertical="center" wrapText="1"/>
    </xf>
    <xf numFmtId="14" fontId="20" fillId="0" borderId="27" xfId="0" applyNumberFormat="1"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0" xfId="0" applyFont="1" applyFill="1" applyBorder="1" applyAlignment="1">
      <alignment vertical="center" wrapText="1"/>
    </xf>
    <xf numFmtId="14" fontId="20"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8" fillId="0" borderId="0" xfId="0" applyFont="1" applyFill="1" applyBorder="1" applyAlignment="1">
      <alignment vertical="center"/>
    </xf>
    <xf numFmtId="0" fontId="20" fillId="0" borderId="0" xfId="0" applyFont="1">
      <alignment vertical="center"/>
    </xf>
    <xf numFmtId="0" fontId="18" fillId="0" borderId="0" xfId="0" applyFont="1">
      <alignment vertical="center"/>
    </xf>
    <xf numFmtId="180" fontId="20" fillId="0" borderId="29" xfId="0" applyNumberFormat="1" applyFont="1" applyFill="1" applyBorder="1" applyAlignment="1">
      <alignment horizontal="right" vertical="center" wrapText="1"/>
    </xf>
    <xf numFmtId="14" fontId="25" fillId="0" borderId="27" xfId="0" applyNumberFormat="1" applyFont="1" applyFill="1" applyBorder="1" applyAlignment="1">
      <alignment horizontal="center" vertical="center" wrapText="1"/>
    </xf>
    <xf numFmtId="0" fontId="25" fillId="0" borderId="0" xfId="0" applyFont="1" applyBorder="1" applyAlignment="1">
      <alignment horizontal="center" vertical="center"/>
    </xf>
    <xf numFmtId="0" fontId="25" fillId="0" borderId="0" xfId="0" applyFont="1" applyAlignment="1">
      <alignment horizontal="center" vertical="center"/>
    </xf>
    <xf numFmtId="14" fontId="25" fillId="0" borderId="31" xfId="0" applyNumberFormat="1" applyFont="1" applyFill="1" applyBorder="1" applyAlignment="1">
      <alignment horizontal="center" vertical="center" wrapText="1"/>
    </xf>
    <xf numFmtId="0" fontId="0" fillId="0" borderId="0" xfId="0" applyFill="1">
      <alignment vertical="center"/>
    </xf>
    <xf numFmtId="181" fontId="20" fillId="0" borderId="28" xfId="0" applyNumberFormat="1" applyFont="1" applyFill="1" applyBorder="1" applyAlignment="1">
      <alignment horizontal="left" vertical="center" wrapText="1"/>
    </xf>
    <xf numFmtId="0" fontId="26" fillId="0" borderId="0" xfId="0" applyFont="1">
      <alignment vertical="center"/>
    </xf>
    <xf numFmtId="177" fontId="0" fillId="0" borderId="0" xfId="0" applyNumberFormat="1" applyFill="1">
      <alignment vertical="center"/>
    </xf>
    <xf numFmtId="49" fontId="0" fillId="0" borderId="0" xfId="0" applyNumberFormat="1" applyFill="1">
      <alignment vertical="center"/>
    </xf>
    <xf numFmtId="14" fontId="0" fillId="0" borderId="0" xfId="0" applyNumberFormat="1" applyFill="1">
      <alignment vertical="center"/>
    </xf>
    <xf numFmtId="178" fontId="0" fillId="0" borderId="0" xfId="0" applyNumberFormat="1" applyFill="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textRotation="255"/>
    </xf>
    <xf numFmtId="14" fontId="20" fillId="0" borderId="0" xfId="0" applyNumberFormat="1" applyFont="1" applyFill="1" applyBorder="1" applyAlignment="1">
      <alignment vertical="center" wrapText="1"/>
    </xf>
    <xf numFmtId="181" fontId="20" fillId="0" borderId="0" xfId="0" applyNumberFormat="1" applyFont="1" applyFill="1" applyBorder="1" applyAlignment="1">
      <alignment horizontal="left" vertical="center" wrapText="1"/>
    </xf>
    <xf numFmtId="180" fontId="20" fillId="0" borderId="0" xfId="0" applyNumberFormat="1" applyFont="1" applyFill="1" applyBorder="1" applyAlignment="1">
      <alignment horizontal="right" vertical="center" wrapText="1"/>
    </xf>
    <xf numFmtId="0" fontId="20" fillId="0" borderId="0" xfId="0" applyNumberFormat="1" applyFont="1" applyFill="1" applyBorder="1" applyAlignment="1">
      <alignment vertical="center" wrapText="1"/>
    </xf>
    <xf numFmtId="14" fontId="25" fillId="0" borderId="0" xfId="0" applyNumberFormat="1" applyFont="1" applyFill="1" applyBorder="1" applyAlignment="1">
      <alignment horizontal="center" vertical="center" wrapText="1"/>
    </xf>
    <xf numFmtId="179" fontId="20" fillId="0" borderId="0" xfId="0" applyNumberFormat="1" applyFont="1" applyFill="1" applyBorder="1" applyAlignment="1">
      <alignment horizontal="left" vertical="center" wrapText="1"/>
    </xf>
    <xf numFmtId="0" fontId="18" fillId="0" borderId="0" xfId="0" applyFont="1" applyBorder="1" applyAlignment="1">
      <alignment horizontal="left" vertical="center"/>
    </xf>
    <xf numFmtId="0" fontId="20" fillId="0" borderId="20" xfId="0" applyFont="1" applyFill="1" applyBorder="1" applyAlignment="1">
      <alignment horizontal="left" vertical="center" wrapText="1"/>
    </xf>
    <xf numFmtId="14" fontId="20" fillId="0" borderId="23" xfId="0" applyNumberFormat="1" applyFont="1" applyFill="1" applyBorder="1" applyAlignment="1">
      <alignment horizontal="left" vertical="center" wrapText="1"/>
    </xf>
    <xf numFmtId="0" fontId="18" fillId="0" borderId="0" xfId="0" applyFont="1" applyFill="1" applyBorder="1" applyAlignment="1">
      <alignment horizontal="center" vertical="center"/>
    </xf>
    <xf numFmtId="14" fontId="20" fillId="0" borderId="0" xfId="0" applyNumberFormat="1" applyFont="1" applyFill="1" applyBorder="1" applyAlignment="1">
      <alignment horizontal="lef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19" fillId="0" borderId="37" xfId="0" applyFont="1" applyBorder="1" applyAlignment="1">
      <alignment horizontal="left" vertical="center"/>
    </xf>
    <xf numFmtId="0" fontId="19" fillId="0" borderId="36" xfId="0" applyFont="1" applyBorder="1" applyAlignment="1">
      <alignment horizontal="left" vertical="center"/>
    </xf>
    <xf numFmtId="0" fontId="19" fillId="0" borderId="41" xfId="0"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28" fillId="0" borderId="0" xfId="0" applyFont="1">
      <alignment vertical="center"/>
    </xf>
    <xf numFmtId="0" fontId="28" fillId="0" borderId="0" xfId="0" applyFont="1" applyAlignment="1">
      <alignment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0" xfId="0" applyFill="1" applyAlignment="1">
      <alignment horizontal="left" vertical="center"/>
    </xf>
    <xf numFmtId="0" fontId="19" fillId="0" borderId="34" xfId="0" applyFont="1" applyBorder="1" applyAlignment="1">
      <alignment horizontal="left" vertical="center"/>
    </xf>
    <xf numFmtId="0" fontId="0" fillId="0" borderId="0" xfId="0" applyBorder="1">
      <alignment vertical="center"/>
    </xf>
    <xf numFmtId="0" fontId="0" fillId="0" borderId="0" xfId="0" applyFont="1">
      <alignment vertical="center"/>
    </xf>
    <xf numFmtId="0" fontId="0" fillId="0" borderId="0" xfId="0" applyFont="1" applyBorder="1">
      <alignment vertical="center"/>
    </xf>
    <xf numFmtId="0" fontId="29" fillId="0" borderId="0" xfId="0" applyFont="1" applyBorder="1" applyAlignment="1">
      <alignment horizontal="left" vertical="center" wrapText="1"/>
    </xf>
    <xf numFmtId="0" fontId="0" fillId="0" borderId="11" xfId="0" applyBorder="1" applyAlignment="1">
      <alignment horizontal="center" vertical="center"/>
    </xf>
    <xf numFmtId="176" fontId="0" fillId="0" borderId="0" xfId="0" applyNumberFormat="1" applyFill="1" applyAlignment="1">
      <alignment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0" fillId="0" borderId="0" xfId="0" applyFill="1" applyAlignment="1">
      <alignment horizontal="right"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19" fillId="0" borderId="18"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32" fillId="24" borderId="91" xfId="0" applyFont="1" applyFill="1" applyBorder="1" applyAlignment="1">
      <alignment horizontal="left" vertical="center" wrapText="1"/>
    </xf>
    <xf numFmtId="0" fontId="36" fillId="0" borderId="73" xfId="0" applyFont="1" applyFill="1" applyBorder="1" applyAlignment="1">
      <alignment horizontal="left" vertical="center" wrapText="1"/>
    </xf>
    <xf numFmtId="0" fontId="36" fillId="0" borderId="43" xfId="0" applyNumberFormat="1"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30" xfId="0" applyFont="1" applyFill="1" applyBorder="1" applyAlignment="1">
      <alignment horizontal="left" vertical="center" wrapText="1"/>
    </xf>
    <xf numFmtId="0" fontId="36" fillId="0" borderId="14" xfId="0" applyNumberFormat="1" applyFont="1" applyFill="1" applyBorder="1" applyAlignment="1">
      <alignment horizontal="center" vertical="center" wrapText="1"/>
    </xf>
    <xf numFmtId="0" fontId="36" fillId="0" borderId="30" xfId="0" applyNumberFormat="1" applyFont="1" applyFill="1" applyBorder="1" applyAlignment="1">
      <alignment horizontal="center" vertical="center" wrapText="1"/>
    </xf>
    <xf numFmtId="0" fontId="36" fillId="0" borderId="30" xfId="0" applyNumberFormat="1" applyFont="1" applyFill="1" applyBorder="1" applyAlignment="1">
      <alignment vertical="center" wrapText="1"/>
    </xf>
    <xf numFmtId="14" fontId="36" fillId="0" borderId="30" xfId="0" applyNumberFormat="1" applyFont="1" applyFill="1" applyBorder="1" applyAlignment="1">
      <alignment horizontal="center" vertical="center" wrapText="1"/>
    </xf>
    <xf numFmtId="0" fontId="36" fillId="0" borderId="30" xfId="0" applyFont="1" applyFill="1" applyBorder="1" applyAlignment="1">
      <alignment horizontal="center" vertical="center" wrapText="1"/>
    </xf>
    <xf numFmtId="0" fontId="36" fillId="0" borderId="94" xfId="0" applyNumberFormat="1" applyFont="1" applyFill="1" applyBorder="1" applyAlignment="1">
      <alignment horizontal="center" vertical="center" wrapText="1"/>
    </xf>
    <xf numFmtId="0" fontId="36" fillId="0" borderId="73" xfId="0" applyNumberFormat="1" applyFont="1" applyFill="1" applyBorder="1" applyAlignment="1">
      <alignment horizontal="left" vertical="center" wrapText="1"/>
    </xf>
    <xf numFmtId="0" fontId="36" fillId="0" borderId="73" xfId="0" applyNumberFormat="1" applyFont="1" applyFill="1" applyBorder="1" applyAlignment="1">
      <alignment vertical="center" wrapText="1"/>
    </xf>
    <xf numFmtId="0" fontId="36" fillId="0" borderId="31" xfId="0" applyFont="1" applyFill="1" applyBorder="1" applyAlignment="1">
      <alignment vertical="center" wrapText="1"/>
    </xf>
    <xf numFmtId="0" fontId="36" fillId="0" borderId="31" xfId="0" applyNumberFormat="1" applyFont="1" applyFill="1" applyBorder="1" applyAlignment="1">
      <alignment horizontal="left" vertical="center" wrapText="1"/>
    </xf>
    <xf numFmtId="14" fontId="36" fillId="0" borderId="25" xfId="0" applyNumberFormat="1" applyFont="1" applyFill="1" applyBorder="1" applyAlignment="1">
      <alignment vertical="center" wrapText="1"/>
    </xf>
    <xf numFmtId="0" fontId="36" fillId="0" borderId="52" xfId="0" applyNumberFormat="1" applyFont="1" applyFill="1" applyBorder="1" applyAlignment="1">
      <alignment horizontal="center" vertical="center" wrapText="1"/>
    </xf>
    <xf numFmtId="0" fontId="36" fillId="0" borderId="38" xfId="0" applyNumberFormat="1" applyFont="1" applyFill="1" applyBorder="1" applyAlignment="1">
      <alignment horizontal="center" vertical="center" wrapText="1"/>
    </xf>
    <xf numFmtId="0" fontId="31" fillId="0" borderId="0" xfId="0" applyFont="1" applyBorder="1" applyAlignment="1">
      <alignment horizontal="center" vertical="center"/>
    </xf>
    <xf numFmtId="0" fontId="35" fillId="0" borderId="0" xfId="0" applyFont="1" applyBorder="1" applyAlignment="1" applyProtection="1">
      <alignment horizontal="center" vertical="center"/>
    </xf>
    <xf numFmtId="0" fontId="34" fillId="0" borderId="0" xfId="0" applyFont="1" applyBorder="1" applyAlignment="1">
      <alignment horizontal="center" vertical="center"/>
    </xf>
    <xf numFmtId="0" fontId="30" fillId="0" borderId="0" xfId="0" applyFont="1" applyBorder="1" applyAlignment="1">
      <alignment horizontal="center" vertical="center"/>
    </xf>
    <xf numFmtId="0" fontId="29" fillId="0" borderId="0" xfId="0" applyFont="1" applyAlignment="1">
      <alignment vertical="center"/>
    </xf>
    <xf numFmtId="0" fontId="39" fillId="0" borderId="0" xfId="0" applyFont="1" applyBorder="1" applyAlignment="1" applyProtection="1">
      <alignment horizontal="left" vertical="center"/>
      <protection locked="0"/>
    </xf>
    <xf numFmtId="0" fontId="34" fillId="0" borderId="0" xfId="0" applyFont="1">
      <alignment vertical="center"/>
    </xf>
    <xf numFmtId="0" fontId="40" fillId="0" borderId="0" xfId="0" applyFont="1">
      <alignment vertical="center"/>
    </xf>
    <xf numFmtId="0" fontId="42" fillId="0" borderId="0" xfId="0" applyFont="1">
      <alignment vertical="center"/>
    </xf>
    <xf numFmtId="0" fontId="33" fillId="0" borderId="37" xfId="0" applyFont="1" applyBorder="1" applyAlignment="1">
      <alignment vertical="center" wrapText="1"/>
    </xf>
    <xf numFmtId="0" fontId="33" fillId="0" borderId="96" xfId="0" applyFont="1" applyBorder="1" applyAlignment="1">
      <alignment vertical="center" wrapText="1"/>
    </xf>
    <xf numFmtId="0" fontId="40" fillId="0" borderId="85" xfId="0" applyFont="1" applyFill="1" applyBorder="1" applyAlignment="1">
      <alignment horizontal="center" vertical="center" wrapText="1"/>
    </xf>
    <xf numFmtId="0" fontId="40" fillId="0" borderId="85" xfId="0" applyFont="1" applyBorder="1" applyAlignment="1">
      <alignment horizontal="center" vertical="center"/>
    </xf>
    <xf numFmtId="0" fontId="40" fillId="0" borderId="87" xfId="0" applyFont="1" applyBorder="1" applyAlignment="1">
      <alignment horizontal="center" vertical="center"/>
    </xf>
    <xf numFmtId="0" fontId="40" fillId="0" borderId="30" xfId="0" applyFont="1" applyBorder="1" applyAlignment="1">
      <alignment horizontal="center" vertical="center"/>
    </xf>
    <xf numFmtId="0" fontId="40" fillId="0" borderId="83" xfId="0" applyFont="1" applyBorder="1" applyAlignment="1">
      <alignment horizontal="center" vertical="center"/>
    </xf>
    <xf numFmtId="0" fontId="46" fillId="0" borderId="30" xfId="0" applyFont="1" applyBorder="1" applyAlignment="1">
      <alignment horizontal="center" vertical="center"/>
    </xf>
    <xf numFmtId="0" fontId="46" fillId="0" borderId="93" xfId="0" applyFont="1" applyBorder="1" applyAlignment="1">
      <alignment horizontal="center" vertical="center"/>
    </xf>
    <xf numFmtId="0" fontId="46" fillId="0" borderId="56" xfId="0" applyFont="1" applyBorder="1" applyAlignment="1">
      <alignment horizontal="center" vertical="center"/>
    </xf>
    <xf numFmtId="0" fontId="20" fillId="0" borderId="20" xfId="0" applyFont="1" applyFill="1" applyBorder="1" applyAlignment="1">
      <alignment horizontal="left" vertical="center" wrapText="1"/>
    </xf>
    <xf numFmtId="14" fontId="20" fillId="0" borderId="23" xfId="0" applyNumberFormat="1" applyFont="1" applyFill="1" applyBorder="1" applyAlignment="1">
      <alignment horizontal="left" vertical="center" wrapText="1"/>
    </xf>
    <xf numFmtId="181" fontId="0" fillId="0" borderId="0" xfId="0" applyNumberFormat="1" applyFill="1">
      <alignment vertical="center"/>
    </xf>
    <xf numFmtId="0" fontId="33" fillId="0" borderId="14" xfId="0" applyNumberFormat="1" applyFont="1" applyFill="1" applyBorder="1" applyAlignment="1">
      <alignment horizontal="center" vertical="center" wrapText="1"/>
    </xf>
    <xf numFmtId="0" fontId="33" fillId="0" borderId="97" xfId="0" applyNumberFormat="1" applyFont="1" applyFill="1" applyBorder="1" applyAlignment="1">
      <alignment horizontal="center" vertical="center" wrapText="1"/>
    </xf>
    <xf numFmtId="0" fontId="45" fillId="0" borderId="73" xfId="0" applyNumberFormat="1" applyFont="1" applyFill="1" applyBorder="1" applyAlignment="1">
      <alignment horizontal="center" vertical="center" wrapText="1"/>
    </xf>
    <xf numFmtId="0" fontId="45" fillId="0" borderId="30" xfId="0" applyNumberFormat="1" applyFont="1" applyFill="1" applyBorder="1" applyAlignment="1">
      <alignment horizontal="center" vertical="center" wrapText="1"/>
    </xf>
    <xf numFmtId="14" fontId="45" fillId="0" borderId="41" xfId="0" applyNumberFormat="1" applyFont="1" applyFill="1" applyBorder="1" applyAlignment="1">
      <alignment horizontal="center" vertical="center" wrapText="1"/>
    </xf>
    <xf numFmtId="182" fontId="45" fillId="0" borderId="74" xfId="0" applyNumberFormat="1" applyFont="1" applyFill="1" applyBorder="1" applyAlignment="1">
      <alignment horizontal="center" vertical="center" wrapText="1"/>
    </xf>
    <xf numFmtId="182" fontId="45" fillId="0" borderId="75" xfId="0" applyNumberFormat="1" applyFont="1" applyFill="1" applyBorder="1" applyAlignment="1">
      <alignment horizontal="center" vertical="center" wrapText="1"/>
    </xf>
    <xf numFmtId="0" fontId="32" fillId="0" borderId="73" xfId="0" applyNumberFormat="1" applyFont="1" applyFill="1" applyBorder="1" applyAlignment="1">
      <alignment horizontal="left" vertical="center" wrapText="1"/>
    </xf>
    <xf numFmtId="0" fontId="32" fillId="0" borderId="30" xfId="0" applyNumberFormat="1" applyFont="1" applyFill="1" applyBorder="1" applyAlignment="1">
      <alignment vertical="center" wrapText="1"/>
    </xf>
    <xf numFmtId="0" fontId="32" fillId="0" borderId="73" xfId="0" applyNumberFormat="1" applyFont="1" applyFill="1" applyBorder="1" applyAlignment="1">
      <alignment vertical="center" wrapText="1"/>
    </xf>
    <xf numFmtId="0" fontId="32" fillId="0" borderId="76" xfId="0" applyNumberFormat="1" applyFont="1" applyFill="1" applyBorder="1" applyAlignment="1">
      <alignment horizontal="left" vertical="center" wrapText="1"/>
    </xf>
    <xf numFmtId="0" fontId="32" fillId="0" borderId="30" xfId="0" applyNumberFormat="1" applyFont="1" applyFill="1" applyBorder="1" applyAlignment="1">
      <alignment horizontal="left" vertical="center" wrapText="1"/>
    </xf>
    <xf numFmtId="0" fontId="40" fillId="0" borderId="40" xfId="0" applyFont="1" applyBorder="1" applyAlignment="1">
      <alignment horizontal="center" vertical="center"/>
    </xf>
    <xf numFmtId="0" fontId="36" fillId="24" borderId="73" xfId="0" applyFont="1" applyFill="1" applyBorder="1" applyAlignment="1">
      <alignment horizontal="left" vertical="center" wrapText="1"/>
    </xf>
    <xf numFmtId="0" fontId="36" fillId="24" borderId="43" xfId="0" applyNumberFormat="1" applyFont="1" applyFill="1" applyBorder="1" applyAlignment="1">
      <alignment horizontal="center" vertical="center" wrapText="1"/>
    </xf>
    <xf numFmtId="0" fontId="45" fillId="24" borderId="73" xfId="0" applyNumberFormat="1" applyFont="1" applyFill="1" applyBorder="1" applyAlignment="1">
      <alignment horizontal="center" vertical="center" wrapText="1"/>
    </xf>
    <xf numFmtId="0" fontId="36" fillId="24" borderId="73" xfId="0" applyNumberFormat="1" applyFont="1" applyFill="1" applyBorder="1" applyAlignment="1">
      <alignment horizontal="left" vertical="center" wrapText="1"/>
    </xf>
    <xf numFmtId="0" fontId="32" fillId="24" borderId="73" xfId="0" applyNumberFormat="1" applyFont="1" applyFill="1" applyBorder="1" applyAlignment="1">
      <alignment horizontal="left" vertical="center" wrapText="1"/>
    </xf>
    <xf numFmtId="0" fontId="36" fillId="24" borderId="73" xfId="0" applyNumberFormat="1" applyFont="1" applyFill="1" applyBorder="1" applyAlignment="1">
      <alignment vertical="center" wrapText="1"/>
    </xf>
    <xf numFmtId="0" fontId="32" fillId="24" borderId="73" xfId="0" applyNumberFormat="1" applyFont="1" applyFill="1" applyBorder="1" applyAlignment="1">
      <alignment vertical="center" wrapText="1"/>
    </xf>
    <xf numFmtId="0" fontId="36" fillId="24" borderId="73" xfId="0" applyFont="1" applyFill="1" applyBorder="1" applyAlignment="1">
      <alignment horizontal="center" vertical="center" wrapText="1"/>
    </xf>
    <xf numFmtId="182" fontId="45" fillId="24" borderId="74" xfId="0" applyNumberFormat="1" applyFont="1" applyFill="1" applyBorder="1" applyAlignment="1">
      <alignment horizontal="center" vertical="center" wrapText="1"/>
    </xf>
    <xf numFmtId="0" fontId="36" fillId="24" borderId="30" xfId="0" applyFont="1" applyFill="1" applyBorder="1" applyAlignment="1">
      <alignment horizontal="left" vertical="center" wrapText="1"/>
    </xf>
    <xf numFmtId="0" fontId="36" fillId="24" borderId="14" xfId="0" applyNumberFormat="1" applyFont="1" applyFill="1" applyBorder="1" applyAlignment="1">
      <alignment horizontal="center" vertical="center" wrapText="1"/>
    </xf>
    <xf numFmtId="0" fontId="45" fillId="24" borderId="30" xfId="0" applyNumberFormat="1" applyFont="1" applyFill="1" applyBorder="1" applyAlignment="1">
      <alignment horizontal="center" vertical="center" wrapText="1"/>
    </xf>
    <xf numFmtId="0" fontId="36" fillId="24" borderId="30" xfId="0" applyNumberFormat="1" applyFont="1" applyFill="1" applyBorder="1" applyAlignment="1">
      <alignment vertical="center" wrapText="1"/>
    </xf>
    <xf numFmtId="0" fontId="32" fillId="24" borderId="30" xfId="0" applyNumberFormat="1" applyFont="1" applyFill="1" applyBorder="1" applyAlignment="1">
      <alignment vertical="center" wrapText="1"/>
    </xf>
    <xf numFmtId="0" fontId="36" fillId="24" borderId="30" xfId="0" applyNumberFormat="1" applyFont="1" applyFill="1" applyBorder="1" applyAlignment="1">
      <alignment horizontal="center" vertical="center" wrapText="1"/>
    </xf>
    <xf numFmtId="182" fontId="45" fillId="24" borderId="75" xfId="0" applyNumberFormat="1" applyFont="1" applyFill="1" applyBorder="1" applyAlignment="1">
      <alignment horizontal="center" vertical="center" wrapText="1"/>
    </xf>
    <xf numFmtId="0" fontId="33" fillId="24" borderId="14" xfId="0" applyNumberFormat="1" applyFont="1" applyFill="1" applyBorder="1" applyAlignment="1">
      <alignment horizontal="center" vertical="center" wrapText="1"/>
    </xf>
    <xf numFmtId="14" fontId="36" fillId="24" borderId="30" xfId="0" applyNumberFormat="1" applyFont="1" applyFill="1" applyBorder="1" applyAlignment="1">
      <alignment horizontal="center" vertical="center" wrapText="1"/>
    </xf>
    <xf numFmtId="14" fontId="45" fillId="24" borderId="41" xfId="0" applyNumberFormat="1" applyFont="1" applyFill="1" applyBorder="1" applyAlignment="1">
      <alignment horizontal="center" vertical="center" wrapText="1"/>
    </xf>
    <xf numFmtId="0" fontId="36" fillId="24" borderId="38" xfId="0" applyNumberFormat="1" applyFont="1" applyFill="1" applyBorder="1" applyAlignment="1">
      <alignment horizontal="center" vertical="center" wrapText="1"/>
    </xf>
    <xf numFmtId="0" fontId="36" fillId="24" borderId="30" xfId="0" applyFont="1" applyFill="1" applyBorder="1" applyAlignment="1">
      <alignment horizontal="center" vertical="center" wrapText="1"/>
    </xf>
    <xf numFmtId="14" fontId="45" fillId="24" borderId="75" xfId="0" applyNumberFormat="1" applyFont="1" applyFill="1" applyBorder="1" applyAlignment="1">
      <alignment horizontal="center" vertical="center" wrapText="1"/>
    </xf>
    <xf numFmtId="0" fontId="36" fillId="24" borderId="56" xfId="0" applyFont="1" applyFill="1" applyBorder="1" applyAlignment="1">
      <alignment vertical="center" wrapText="1"/>
    </xf>
    <xf numFmtId="0" fontId="36" fillId="24" borderId="94" xfId="0" applyNumberFormat="1" applyFont="1" applyFill="1" applyBorder="1" applyAlignment="1">
      <alignment horizontal="center" vertical="center" wrapText="1"/>
    </xf>
    <xf numFmtId="0" fontId="33" fillId="24" borderId="95" xfId="0" applyNumberFormat="1" applyFont="1" applyFill="1" applyBorder="1" applyAlignment="1">
      <alignment horizontal="center" vertical="center" wrapText="1"/>
    </xf>
    <xf numFmtId="0" fontId="36" fillId="24" borderId="56" xfId="0" applyNumberFormat="1" applyFont="1" applyFill="1" applyBorder="1" applyAlignment="1">
      <alignment horizontal="left" vertical="center" wrapText="1"/>
    </xf>
    <xf numFmtId="0" fontId="40" fillId="24" borderId="11" xfId="0" applyFont="1" applyFill="1" applyBorder="1" applyAlignment="1">
      <alignment horizontal="center" vertical="center"/>
    </xf>
    <xf numFmtId="0" fontId="36" fillId="24" borderId="32" xfId="0" applyNumberFormat="1" applyFont="1" applyFill="1" applyBorder="1" applyAlignment="1">
      <alignment vertical="center" wrapText="1"/>
    </xf>
    <xf numFmtId="0" fontId="32" fillId="24" borderId="81" xfId="0" applyNumberFormat="1" applyFont="1" applyFill="1" applyBorder="1" applyAlignment="1">
      <alignment horizontal="left" vertical="center" wrapText="1"/>
    </xf>
    <xf numFmtId="0" fontId="0" fillId="24" borderId="0" xfId="0" applyFill="1">
      <alignment vertical="center"/>
    </xf>
    <xf numFmtId="0" fontId="20" fillId="0" borderId="21" xfId="0" applyNumberFormat="1" applyFont="1" applyFill="1" applyBorder="1" applyAlignment="1">
      <alignment horizontal="right" vertical="center" wrapText="1"/>
    </xf>
    <xf numFmtId="0" fontId="0" fillId="0" borderId="0" xfId="0" applyNumberFormat="1">
      <alignment vertical="center"/>
    </xf>
    <xf numFmtId="0" fontId="0" fillId="0" borderId="0" xfId="0" applyNumberFormat="1" applyFill="1">
      <alignment vertical="center"/>
    </xf>
    <xf numFmtId="0" fontId="47" fillId="0" borderId="0" xfId="0" applyFont="1" applyFill="1" applyAlignment="1">
      <alignment vertical="center" wrapText="1"/>
    </xf>
    <xf numFmtId="0" fontId="45" fillId="0" borderId="52" xfId="0" applyNumberFormat="1" applyFont="1" applyFill="1" applyBorder="1" applyAlignment="1">
      <alignment horizontal="left" vertical="center" wrapText="1"/>
    </xf>
    <xf numFmtId="0" fontId="45" fillId="0" borderId="40" xfId="0" applyNumberFormat="1" applyFont="1" applyFill="1" applyBorder="1" applyAlignment="1">
      <alignment horizontal="left" vertical="center" wrapText="1"/>
    </xf>
    <xf numFmtId="0" fontId="45" fillId="0" borderId="80" xfId="0" applyNumberFormat="1" applyFont="1" applyFill="1" applyBorder="1" applyAlignment="1">
      <alignment horizontal="left" vertical="center" wrapText="1"/>
    </xf>
    <xf numFmtId="0" fontId="33" fillId="0" borderId="50"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37" xfId="0" applyNumberFormat="1" applyFont="1" applyFill="1" applyBorder="1" applyAlignment="1">
      <alignment horizontal="left" vertical="center" wrapText="1"/>
    </xf>
    <xf numFmtId="0" fontId="33" fillId="0" borderId="14" xfId="0" applyNumberFormat="1" applyFont="1" applyFill="1" applyBorder="1" applyAlignment="1">
      <alignment horizontal="left" vertical="center" wrapText="1"/>
    </xf>
    <xf numFmtId="0" fontId="33" fillId="0" borderId="41" xfId="0" applyNumberFormat="1" applyFont="1" applyFill="1" applyBorder="1" applyAlignment="1">
      <alignment horizontal="left" vertical="center" wrapText="1"/>
    </xf>
    <xf numFmtId="0" fontId="34" fillId="0" borderId="30" xfId="0" applyFont="1" applyBorder="1" applyAlignment="1">
      <alignment horizontal="center" vertical="center"/>
    </xf>
    <xf numFmtId="0" fontId="35" fillId="0" borderId="56" xfId="0" applyFont="1" applyBorder="1" applyAlignment="1" applyProtection="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86" xfId="0" applyFont="1" applyBorder="1" applyAlignment="1">
      <alignment horizontal="center" vertical="center"/>
    </xf>
    <xf numFmtId="0" fontId="34" fillId="0" borderId="37" xfId="0" applyFont="1" applyBorder="1" applyAlignment="1">
      <alignment horizontal="left" vertical="center"/>
    </xf>
    <xf numFmtId="0" fontId="34" fillId="0" borderId="14" xfId="0" applyFont="1" applyBorder="1" applyAlignment="1">
      <alignment horizontal="left" vertical="center"/>
    </xf>
    <xf numFmtId="0" fontId="34" fillId="0" borderId="41" xfId="0" applyFont="1" applyBorder="1" applyAlignment="1">
      <alignment horizontal="left" vertical="center"/>
    </xf>
    <xf numFmtId="0" fontId="34" fillId="0" borderId="14" xfId="0" applyFont="1" applyBorder="1" applyAlignment="1">
      <alignment horizontal="center" vertical="center"/>
    </xf>
    <xf numFmtId="0" fontId="34" fillId="0" borderId="41" xfId="0" applyFont="1" applyBorder="1" applyAlignment="1">
      <alignment horizontal="center" vertical="center"/>
    </xf>
    <xf numFmtId="0" fontId="46" fillId="0" borderId="37" xfId="0" applyFont="1" applyBorder="1" applyAlignment="1">
      <alignment horizontal="center" vertical="center"/>
    </xf>
    <xf numFmtId="0" fontId="46" fillId="0" borderId="41" xfId="0" applyFont="1" applyBorder="1" applyAlignment="1">
      <alignment horizontal="center" vertical="center"/>
    </xf>
    <xf numFmtId="0" fontId="46" fillId="0" borderId="30" xfId="0" applyFont="1" applyBorder="1" applyAlignment="1">
      <alignment horizontal="center" vertical="center"/>
    </xf>
    <xf numFmtId="0" fontId="33" fillId="0" borderId="30"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Fill="1" applyBorder="1" applyAlignment="1">
      <alignment horizontal="center" vertical="center"/>
    </xf>
    <xf numFmtId="0" fontId="33" fillId="0" borderId="82" xfId="0" applyFont="1" applyFill="1" applyBorder="1" applyAlignment="1">
      <alignment horizontal="center" vertical="center"/>
    </xf>
    <xf numFmtId="0" fontId="33" fillId="0" borderId="90" xfId="0" applyFont="1" applyFill="1" applyBorder="1" applyAlignment="1">
      <alignment horizontal="center" vertical="center"/>
    </xf>
    <xf numFmtId="0" fontId="46" fillId="0" borderId="35" xfId="0" applyFont="1" applyBorder="1" applyAlignment="1">
      <alignment horizontal="center" vertical="center"/>
    </xf>
    <xf numFmtId="0" fontId="46" fillId="0" borderId="33" xfId="0" applyFont="1" applyBorder="1" applyAlignment="1">
      <alignment horizontal="center" vertical="center"/>
    </xf>
    <xf numFmtId="0" fontId="46" fillId="0" borderId="38" xfId="0" applyFont="1" applyBorder="1" applyAlignment="1">
      <alignment horizontal="center" vertical="center"/>
    </xf>
    <xf numFmtId="0" fontId="46" fillId="0" borderId="58" xfId="0" applyFont="1" applyBorder="1" applyAlignment="1">
      <alignment horizontal="center" vertical="center"/>
    </xf>
    <xf numFmtId="0" fontId="46" fillId="0" borderId="36" xfId="0" applyFont="1" applyBorder="1" applyAlignment="1">
      <alignment horizontal="center" vertical="center"/>
    </xf>
    <xf numFmtId="0" fontId="46" fillId="0" borderId="34" xfId="0" applyFont="1" applyBorder="1" applyAlignment="1">
      <alignment horizontal="center" vertical="center"/>
    </xf>
    <xf numFmtId="0" fontId="33" fillId="0" borderId="96" xfId="0" applyFont="1" applyBorder="1" applyAlignment="1">
      <alignment horizontal="left" vertical="center"/>
    </xf>
    <xf numFmtId="0" fontId="33" fillId="0" borderId="99" xfId="0" applyFont="1" applyBorder="1" applyAlignment="1">
      <alignment horizontal="left" vertical="center"/>
    </xf>
    <xf numFmtId="0" fontId="33" fillId="0" borderId="100" xfId="0" applyFont="1" applyBorder="1" applyAlignment="1">
      <alignment horizontal="left" vertical="center"/>
    </xf>
    <xf numFmtId="0" fontId="33" fillId="0" borderId="37" xfId="0" applyFont="1" applyBorder="1" applyAlignment="1">
      <alignment horizontal="left" vertical="center"/>
    </xf>
    <xf numFmtId="0" fontId="33" fillId="0" borderId="14" xfId="0" applyFont="1" applyBorder="1" applyAlignment="1">
      <alignment horizontal="left" vertical="center"/>
    </xf>
    <xf numFmtId="0" fontId="33" fillId="0" borderId="41" xfId="0" applyFont="1" applyBorder="1" applyAlignment="1">
      <alignment horizontal="left" vertical="center"/>
    </xf>
    <xf numFmtId="0" fontId="33" fillId="0" borderId="85" xfId="0" applyFont="1" applyBorder="1" applyAlignment="1">
      <alignment horizontal="center" vertical="center"/>
    </xf>
    <xf numFmtId="0" fontId="33" fillId="0" borderId="83" xfId="0" applyFont="1" applyBorder="1" applyAlignment="1">
      <alignment horizontal="left" vertical="center"/>
    </xf>
    <xf numFmtId="0" fontId="33" fillId="0" borderId="88" xfId="0" applyFont="1" applyBorder="1" applyAlignment="1">
      <alignment horizontal="left" vertical="center"/>
    </xf>
    <xf numFmtId="0" fontId="32" fillId="0" borderId="77" xfId="0" applyFont="1" applyFill="1" applyBorder="1" applyAlignment="1">
      <alignment horizontal="center" vertical="center" textRotation="255" wrapText="1"/>
    </xf>
    <xf numFmtId="0" fontId="32" fillId="0" borderId="78" xfId="0" applyFont="1" applyFill="1" applyBorder="1" applyAlignment="1">
      <alignment horizontal="center" vertical="center" textRotation="255" wrapText="1"/>
    </xf>
    <xf numFmtId="0" fontId="32" fillId="0" borderId="79" xfId="0" applyFont="1" applyFill="1" applyBorder="1" applyAlignment="1">
      <alignment horizontal="center" vertical="center" textRotation="255" wrapText="1"/>
    </xf>
    <xf numFmtId="0" fontId="32" fillId="0" borderId="77" xfId="0" applyFont="1" applyFill="1" applyBorder="1" applyAlignment="1">
      <alignment horizontal="center" vertical="center" wrapText="1"/>
    </xf>
    <xf numFmtId="0" fontId="32" fillId="0" borderId="78" xfId="0" applyFont="1" applyFill="1" applyBorder="1" applyAlignment="1">
      <alignment horizontal="center" vertical="center" wrapText="1"/>
    </xf>
    <xf numFmtId="0" fontId="32" fillId="0" borderId="79" xfId="0" applyFont="1" applyFill="1" applyBorder="1" applyAlignment="1">
      <alignment horizontal="center" vertical="center" wrapText="1"/>
    </xf>
    <xf numFmtId="0" fontId="37" fillId="0" borderId="0" xfId="0" applyFont="1" applyBorder="1" applyAlignment="1">
      <alignment horizontal="left" vertical="center" wrapText="1"/>
    </xf>
    <xf numFmtId="0" fontId="32" fillId="24" borderId="77" xfId="0" applyFont="1" applyFill="1" applyBorder="1" applyAlignment="1">
      <alignment horizontal="center" vertical="center" textRotation="255" wrapText="1"/>
    </xf>
    <xf numFmtId="0" fontId="32" fillId="24" borderId="78" xfId="0" applyFont="1" applyFill="1" applyBorder="1" applyAlignment="1">
      <alignment horizontal="center" vertical="center" textRotation="255" wrapText="1"/>
    </xf>
    <xf numFmtId="0" fontId="33" fillId="24" borderId="43" xfId="0" applyFont="1" applyFill="1" applyBorder="1" applyAlignment="1">
      <alignment horizontal="left" vertical="center" wrapText="1"/>
    </xf>
    <xf numFmtId="0" fontId="33" fillId="24" borderId="44" xfId="0" applyFont="1" applyFill="1" applyBorder="1" applyAlignment="1">
      <alignment horizontal="left" vertical="center" wrapText="1"/>
    </xf>
    <xf numFmtId="0" fontId="33" fillId="24" borderId="14" xfId="0" applyNumberFormat="1" applyFont="1" applyFill="1" applyBorder="1" applyAlignment="1">
      <alignment horizontal="left" vertical="center" wrapText="1"/>
    </xf>
    <xf numFmtId="0" fontId="33" fillId="24" borderId="41" xfId="0" applyNumberFormat="1" applyFont="1" applyFill="1" applyBorder="1" applyAlignment="1">
      <alignment horizontal="left" vertical="center" wrapText="1"/>
    </xf>
    <xf numFmtId="0" fontId="45" fillId="24" borderId="52" xfId="0" applyNumberFormat="1" applyFont="1" applyFill="1" applyBorder="1" applyAlignment="1">
      <alignment horizontal="left" vertical="center" wrapText="1"/>
    </xf>
    <xf numFmtId="0" fontId="45" fillId="24" borderId="40" xfId="0" applyNumberFormat="1" applyFont="1" applyFill="1" applyBorder="1" applyAlignment="1">
      <alignment horizontal="left" vertical="center" wrapText="1"/>
    </xf>
    <xf numFmtId="0" fontId="45" fillId="24" borderId="80" xfId="0" applyNumberFormat="1" applyFont="1" applyFill="1" applyBorder="1" applyAlignment="1">
      <alignment horizontal="left" vertical="center" wrapText="1"/>
    </xf>
    <xf numFmtId="0" fontId="27" fillId="0" borderId="0" xfId="0" applyFont="1" applyAlignment="1">
      <alignment horizontal="center" vertical="center"/>
    </xf>
    <xf numFmtId="0" fontId="38" fillId="0" borderId="0" xfId="0" applyFont="1" applyBorder="1" applyAlignment="1">
      <alignment horizontal="left" vertical="center" wrapText="1"/>
    </xf>
    <xf numFmtId="0" fontId="46" fillId="0" borderId="89" xfId="0" applyFont="1" applyBorder="1" applyAlignment="1">
      <alignment horizontal="center" vertical="center"/>
    </xf>
    <xf numFmtId="0" fontId="46" fillId="0" borderId="82" xfId="0" applyFont="1" applyBorder="1" applyAlignment="1">
      <alignment horizontal="center" vertical="center"/>
    </xf>
    <xf numFmtId="0" fontId="33" fillId="0" borderId="30" xfId="0" applyFont="1" applyBorder="1" applyAlignment="1">
      <alignment horizontal="left" vertical="center"/>
    </xf>
    <xf numFmtId="0" fontId="33" fillId="0" borderId="86" xfId="0" applyFont="1" applyBorder="1" applyAlignment="1">
      <alignment horizontal="left" vertical="center"/>
    </xf>
    <xf numFmtId="0" fontId="46" fillId="0" borderId="14" xfId="0" applyFont="1" applyBorder="1">
      <alignment vertical="center"/>
    </xf>
    <xf numFmtId="0" fontId="46" fillId="0" borderId="17" xfId="0" applyFont="1" applyBorder="1">
      <alignment vertical="center"/>
    </xf>
    <xf numFmtId="0" fontId="32" fillId="24" borderId="84" xfId="0" applyFont="1" applyFill="1" applyBorder="1" applyAlignment="1">
      <alignment horizontal="center" vertical="center" wrapText="1"/>
    </xf>
    <xf numFmtId="0" fontId="32" fillId="24" borderId="59" xfId="0" applyFont="1" applyFill="1" applyBorder="1" applyAlignment="1">
      <alignment horizontal="center" vertical="center" wrapText="1"/>
    </xf>
    <xf numFmtId="0" fontId="46" fillId="0" borderId="85" xfId="0" applyFont="1" applyBorder="1" applyAlignment="1">
      <alignment horizontal="center" vertical="center"/>
    </xf>
    <xf numFmtId="0" fontId="30" fillId="0" borderId="18" xfId="0" applyFont="1" applyBorder="1" applyAlignment="1">
      <alignment horizontal="center" vertical="center"/>
    </xf>
    <xf numFmtId="0" fontId="30" fillId="0" borderId="56" xfId="0" applyFont="1" applyBorder="1" applyAlignment="1">
      <alignment horizontal="center" vertical="center"/>
    </xf>
    <xf numFmtId="0" fontId="33" fillId="0" borderId="64" xfId="0" applyFont="1" applyFill="1" applyBorder="1" applyAlignment="1">
      <alignment horizontal="center" vertical="center"/>
    </xf>
    <xf numFmtId="0" fontId="0" fillId="0" borderId="65" xfId="0" applyBorder="1">
      <alignment vertical="center"/>
    </xf>
    <xf numFmtId="0" fontId="0" fillId="0" borderId="66" xfId="0" applyBorder="1">
      <alignment vertical="center"/>
    </xf>
    <xf numFmtId="0" fontId="34" fillId="0" borderId="92" xfId="0" applyFont="1" applyBorder="1" applyAlignment="1">
      <alignment horizontal="left" vertical="center"/>
    </xf>
    <xf numFmtId="0" fontId="34" fillId="0" borderId="65" xfId="0" applyFont="1" applyBorder="1" applyAlignment="1">
      <alignment horizontal="left" vertical="center"/>
    </xf>
    <xf numFmtId="0" fontId="34" fillId="0" borderId="66" xfId="0" applyFont="1" applyBorder="1" applyAlignment="1">
      <alignment horizontal="left" vertical="center"/>
    </xf>
    <xf numFmtId="0" fontId="34" fillId="0" borderId="98" xfId="0" applyFont="1" applyBorder="1" applyAlignment="1">
      <alignment horizontal="center" vertical="center"/>
    </xf>
    <xf numFmtId="0" fontId="34" fillId="0" borderId="17" xfId="0" applyFont="1" applyBorder="1" applyAlignment="1">
      <alignment horizontal="left" vertical="center"/>
    </xf>
    <xf numFmtId="0" fontId="33" fillId="0" borderId="66" xfId="0" applyFont="1" applyFill="1" applyBorder="1" applyAlignment="1">
      <alignment horizontal="center" vertical="center"/>
    </xf>
    <xf numFmtId="0" fontId="29" fillId="0" borderId="0" xfId="0" applyFont="1" applyAlignment="1">
      <alignment horizontal="center" vertical="center"/>
    </xf>
    <xf numFmtId="0" fontId="46" fillId="0" borderId="87" xfId="0" applyFont="1" applyBorder="1" applyAlignment="1">
      <alignment horizontal="center" vertical="center"/>
    </xf>
    <xf numFmtId="0" fontId="46" fillId="0" borderId="83" xfId="0" applyFont="1" applyBorder="1" applyAlignment="1">
      <alignment horizontal="center" vertical="center"/>
    </xf>
    <xf numFmtId="0" fontId="43" fillId="0" borderId="96" xfId="0" applyFont="1" applyBorder="1" applyAlignment="1" applyProtection="1">
      <alignment horizontal="center" vertical="center"/>
    </xf>
    <xf numFmtId="0" fontId="44" fillId="0" borderId="99" xfId="0" applyFont="1" applyBorder="1">
      <alignment vertical="center"/>
    </xf>
    <xf numFmtId="0" fontId="44" fillId="0" borderId="101" xfId="0" applyFont="1" applyBorder="1">
      <alignment vertical="center"/>
    </xf>
    <xf numFmtId="0" fontId="40" fillId="0" borderId="84" xfId="0" applyFont="1" applyBorder="1" applyAlignment="1">
      <alignment horizontal="left" vertical="center"/>
    </xf>
    <xf numFmtId="0" fontId="34" fillId="0" borderId="0" xfId="0" applyFont="1" applyBorder="1" applyAlignment="1">
      <alignment horizontal="left" vertical="center"/>
    </xf>
    <xf numFmtId="0" fontId="41" fillId="0" borderId="0" xfId="0" quotePrefix="1" applyFont="1" applyAlignment="1">
      <alignment horizontal="center" vertical="center"/>
    </xf>
    <xf numFmtId="0" fontId="41" fillId="0" borderId="0" xfId="0" applyFont="1" applyAlignment="1">
      <alignment horizontal="center" vertical="center"/>
    </xf>
    <xf numFmtId="14" fontId="20" fillId="0" borderId="0" xfId="0" applyNumberFormat="1" applyFont="1" applyFill="1" applyBorder="1" applyAlignment="1">
      <alignment horizontal="left" vertical="center" wrapText="1"/>
    </xf>
    <xf numFmtId="0" fontId="20" fillId="0" borderId="35" xfId="0" applyFont="1" applyBorder="1" applyAlignment="1">
      <alignment horizontal="left" vertical="center"/>
    </xf>
    <xf numFmtId="0" fontId="20" fillId="0" borderId="11" xfId="0" applyFont="1" applyBorder="1" applyAlignment="1">
      <alignment horizontal="left" vertical="center"/>
    </xf>
    <xf numFmtId="0" fontId="19" fillId="0" borderId="35" xfId="0" applyFont="1" applyBorder="1" applyAlignment="1">
      <alignment horizontal="left" vertical="center"/>
    </xf>
    <xf numFmtId="0" fontId="19" fillId="0" borderId="11" xfId="0" applyFont="1" applyBorder="1" applyAlignment="1">
      <alignment horizontal="left" vertical="center"/>
    </xf>
    <xf numFmtId="0" fontId="20" fillId="0" borderId="0" xfId="0" applyFont="1" applyFill="1" applyBorder="1" applyAlignment="1">
      <alignment horizontal="left" vertical="center" wrapText="1"/>
    </xf>
    <xf numFmtId="14" fontId="20" fillId="0" borderId="0" xfId="0" applyNumberFormat="1" applyFont="1" applyFill="1" applyBorder="1" applyAlignment="1">
      <alignment horizontal="right" vertical="center" wrapText="1"/>
    </xf>
    <xf numFmtId="14" fontId="20" fillId="0" borderId="51" xfId="0" applyNumberFormat="1" applyFont="1" applyFill="1" applyBorder="1" applyAlignment="1">
      <alignment horizontal="right" vertical="center" wrapText="1"/>
    </xf>
    <xf numFmtId="14" fontId="20" fillId="0" borderId="39" xfId="0" applyNumberFormat="1" applyFont="1" applyFill="1" applyBorder="1" applyAlignment="1">
      <alignment horizontal="left" vertical="center" wrapText="1"/>
    </xf>
    <xf numFmtId="14" fontId="20" fillId="0" borderId="40" xfId="0" applyNumberFormat="1" applyFont="1" applyFill="1" applyBorder="1" applyAlignment="1">
      <alignment horizontal="left" vertical="center" wrapText="1"/>
    </xf>
    <xf numFmtId="14" fontId="20" fillId="0" borderId="80" xfId="0" applyNumberFormat="1" applyFont="1" applyFill="1" applyBorder="1" applyAlignment="1">
      <alignment horizontal="left" vertical="center" wrapText="1"/>
    </xf>
    <xf numFmtId="14" fontId="20" fillId="0" borderId="52" xfId="0" applyNumberFormat="1" applyFont="1" applyFill="1" applyBorder="1" applyAlignment="1">
      <alignment horizontal="left" vertical="center" wrapText="1"/>
    </xf>
    <xf numFmtId="14" fontId="20" fillId="0" borderId="53" xfId="0" applyNumberFormat="1" applyFont="1" applyFill="1" applyBorder="1" applyAlignment="1">
      <alignment horizontal="left" vertical="center" wrapText="1"/>
    </xf>
    <xf numFmtId="14" fontId="20" fillId="0" borderId="28" xfId="0" applyNumberFormat="1" applyFont="1" applyFill="1" applyBorder="1" applyAlignment="1">
      <alignment horizontal="left" vertical="center" wrapText="1"/>
    </xf>
    <xf numFmtId="14" fontId="20" fillId="0" borderId="41" xfId="0" applyNumberFormat="1" applyFont="1" applyFill="1" applyBorder="1" applyAlignment="1">
      <alignment horizontal="left" vertical="center" wrapText="1"/>
    </xf>
    <xf numFmtId="14" fontId="20" fillId="0" borderId="45" xfId="0" applyNumberFormat="1" applyFont="1" applyFill="1" applyBorder="1" applyAlignment="1">
      <alignment horizontal="left" vertical="center" wrapText="1"/>
    </xf>
    <xf numFmtId="14" fontId="20" fillId="0" borderId="46" xfId="0" applyNumberFormat="1" applyFont="1" applyFill="1" applyBorder="1" applyAlignment="1">
      <alignment horizontal="left" vertical="center" wrapText="1"/>
    </xf>
    <xf numFmtId="0" fontId="19" fillId="0" borderId="38" xfId="0" applyFont="1" applyBorder="1" applyAlignment="1">
      <alignment horizontal="left" vertical="center"/>
    </xf>
    <xf numFmtId="0" fontId="19" fillId="0" borderId="0" xfId="0" applyFont="1" applyBorder="1" applyAlignment="1">
      <alignment horizontal="left" vertical="center"/>
    </xf>
    <xf numFmtId="0" fontId="19" fillId="0" borderId="30" xfId="0" applyFont="1" applyBorder="1" applyAlignment="1">
      <alignment horizontal="left" vertical="center" wrapText="1"/>
    </xf>
    <xf numFmtId="0" fontId="19" fillId="0" borderId="36" xfId="0" applyFont="1" applyBorder="1" applyAlignment="1">
      <alignment horizontal="left" vertical="center"/>
    </xf>
    <xf numFmtId="0" fontId="19" fillId="0" borderId="10" xfId="0" applyFont="1" applyBorder="1" applyAlignment="1">
      <alignment horizontal="left" vertical="center"/>
    </xf>
    <xf numFmtId="0" fontId="19" fillId="0" borderId="30" xfId="0" applyFont="1" applyBorder="1" applyAlignment="1">
      <alignment horizontal="left" vertical="center"/>
    </xf>
    <xf numFmtId="0" fontId="19" fillId="0" borderId="37" xfId="0" applyFont="1" applyBorder="1" applyAlignment="1">
      <alignment horizontal="left" vertical="center"/>
    </xf>
    <xf numFmtId="0" fontId="19" fillId="0" borderId="14" xfId="0" applyFont="1" applyBorder="1" applyAlignment="1">
      <alignment horizontal="left" vertical="center"/>
    </xf>
    <xf numFmtId="0" fontId="0" fillId="0" borderId="14" xfId="0" applyBorder="1">
      <alignment vertical="center"/>
    </xf>
    <xf numFmtId="14" fontId="20" fillId="0" borderId="14" xfId="0" applyNumberFormat="1"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14" fontId="20" fillId="0" borderId="37" xfId="0" applyNumberFormat="1" applyFont="1" applyFill="1" applyBorder="1" applyAlignment="1">
      <alignment horizontal="left" vertical="center" wrapText="1"/>
    </xf>
    <xf numFmtId="14" fontId="20" fillId="0" borderId="23" xfId="0" applyNumberFormat="1" applyFont="1" applyFill="1" applyBorder="1" applyAlignment="1">
      <alignment horizontal="left" vertical="center" wrapText="1"/>
    </xf>
    <xf numFmtId="0" fontId="18" fillId="0" borderId="0" xfId="0" applyFont="1" applyFill="1" applyBorder="1" applyAlignment="1">
      <alignment horizontal="center" vertical="center"/>
    </xf>
    <xf numFmtId="0" fontId="0" fillId="0" borderId="0" xfId="0" applyFill="1" applyBorder="1">
      <alignment vertical="center"/>
    </xf>
    <xf numFmtId="14" fontId="18" fillId="0" borderId="0" xfId="0" applyNumberFormat="1" applyFont="1" applyFill="1" applyBorder="1" applyAlignment="1">
      <alignment horizontal="center" vertical="center"/>
    </xf>
    <xf numFmtId="0" fontId="20" fillId="0" borderId="28" xfId="0" applyNumberFormat="1" applyFont="1" applyFill="1" applyBorder="1" applyAlignment="1">
      <alignment horizontal="left" vertical="center" wrapText="1"/>
    </xf>
    <xf numFmtId="0" fontId="20" fillId="0" borderId="41" xfId="0" applyNumberFormat="1" applyFont="1" applyFill="1" applyBorder="1" applyAlignment="1">
      <alignment horizontal="left" vertical="center" wrapText="1"/>
    </xf>
    <xf numFmtId="0" fontId="20" fillId="0" borderId="14" xfId="0" applyNumberFormat="1" applyFont="1" applyFill="1" applyBorder="1" applyAlignment="1">
      <alignment horizontal="left" vertical="center" wrapText="1"/>
    </xf>
    <xf numFmtId="0" fontId="20" fillId="0" borderId="39" xfId="0" applyNumberFormat="1" applyFont="1" applyFill="1" applyBorder="1" applyAlignment="1">
      <alignment horizontal="left" vertical="center" wrapText="1"/>
    </xf>
    <xf numFmtId="0" fontId="20" fillId="0" borderId="40" xfId="0" applyNumberFormat="1" applyFont="1" applyFill="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4"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20" fillId="0" borderId="42" xfId="0" applyNumberFormat="1" applyFont="1" applyFill="1" applyBorder="1" applyAlignment="1">
      <alignment horizontal="left" vertical="center" wrapText="1"/>
    </xf>
    <xf numFmtId="0" fontId="20" fillId="0" borderId="44" xfId="0" applyNumberFormat="1" applyFont="1" applyFill="1" applyBorder="1" applyAlignment="1">
      <alignment horizontal="left" vertical="center" wrapText="1"/>
    </xf>
    <xf numFmtId="0" fontId="20" fillId="0" borderId="43" xfId="0" applyNumberFormat="1" applyFont="1" applyFill="1" applyBorder="1" applyAlignment="1">
      <alignment horizontal="left" vertical="center" wrapText="1"/>
    </xf>
    <xf numFmtId="0" fontId="19" fillId="0" borderId="58" xfId="0" applyFont="1" applyBorder="1" applyAlignment="1">
      <alignment horizontal="left" vertical="center" wrapText="1"/>
    </xf>
    <xf numFmtId="0" fontId="19" fillId="0" borderId="38" xfId="0" applyFont="1" applyBorder="1" applyAlignment="1">
      <alignment horizontal="left" vertical="center" wrapText="1"/>
    </xf>
    <xf numFmtId="0" fontId="20" fillId="0" borderId="58"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9" fillId="0" borderId="59" xfId="0" applyFont="1" applyBorder="1" applyAlignment="1">
      <alignment horizontal="left" vertical="center"/>
    </xf>
    <xf numFmtId="0" fontId="19" fillId="0" borderId="60" xfId="0" applyFont="1" applyBorder="1" applyAlignment="1">
      <alignment horizontal="left" vertical="center"/>
    </xf>
    <xf numFmtId="0" fontId="19" fillId="0" borderId="55" xfId="0" applyFont="1" applyBorder="1" applyAlignment="1">
      <alignment horizontal="left" vertical="center"/>
    </xf>
    <xf numFmtId="0" fontId="19" fillId="0" borderId="61"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65"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72" xfId="0" applyFont="1" applyBorder="1" applyAlignment="1">
      <alignment horizontal="left" vertical="center"/>
    </xf>
    <xf numFmtId="0" fontId="18" fillId="0" borderId="58" xfId="0" applyFont="1" applyFill="1" applyBorder="1" applyAlignment="1">
      <alignment horizontal="center" vertical="center" textRotation="255"/>
    </xf>
    <xf numFmtId="0" fontId="19" fillId="0" borderId="35" xfId="0" applyFont="1" applyBorder="1" applyAlignment="1">
      <alignment horizontal="left" vertical="center" wrapText="1"/>
    </xf>
    <xf numFmtId="0" fontId="19" fillId="0" borderId="33" xfId="0" applyFont="1" applyBorder="1" applyAlignment="1">
      <alignment horizontal="left" vertical="center" wrapText="1"/>
    </xf>
    <xf numFmtId="0" fontId="19" fillId="0" borderId="36" xfId="0" applyFont="1" applyBorder="1" applyAlignment="1">
      <alignment horizontal="left" vertical="center" wrapText="1"/>
    </xf>
    <xf numFmtId="0" fontId="19" fillId="0" borderId="34" xfId="0" applyFont="1" applyBorder="1" applyAlignment="1">
      <alignment horizontal="left" vertical="center" wrapText="1"/>
    </xf>
    <xf numFmtId="0" fontId="19" fillId="0" borderId="56" xfId="0" applyFont="1" applyBorder="1" applyAlignment="1">
      <alignment horizontal="left" vertical="center"/>
    </xf>
    <xf numFmtId="0" fontId="19" fillId="0" borderId="67" xfId="0" applyFont="1" applyFill="1" applyBorder="1" applyAlignment="1">
      <alignment horizontal="center" vertical="center"/>
    </xf>
    <xf numFmtId="0" fontId="19" fillId="0" borderId="38" xfId="0" applyFont="1" applyBorder="1" applyAlignment="1">
      <alignment horizontal="left" vertical="top" wrapText="1"/>
    </xf>
    <xf numFmtId="0" fontId="19" fillId="0" borderId="0" xfId="0" applyFont="1" applyBorder="1" applyAlignment="1">
      <alignment horizontal="left" vertical="top" wrapText="1"/>
    </xf>
    <xf numFmtId="0" fontId="19" fillId="0" borderId="36" xfId="0" applyFont="1" applyBorder="1" applyAlignment="1">
      <alignment horizontal="left" vertical="top" wrapText="1"/>
    </xf>
    <xf numFmtId="0" fontId="19" fillId="0" borderId="10" xfId="0" applyFont="1" applyBorder="1" applyAlignment="1">
      <alignment horizontal="left" vertical="top" wrapText="1"/>
    </xf>
    <xf numFmtId="0" fontId="19" fillId="0" borderId="68" xfId="0" applyFont="1" applyBorder="1" applyAlignment="1">
      <alignment horizontal="right" vertical="center"/>
    </xf>
    <xf numFmtId="0" fontId="19" fillId="0" borderId="14" xfId="0" applyFont="1" applyBorder="1" applyAlignment="1">
      <alignment horizontal="right" vertical="center"/>
    </xf>
    <xf numFmtId="0" fontId="19" fillId="0" borderId="68"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69" xfId="0" applyFont="1" applyBorder="1" applyAlignment="1">
      <alignment horizontal="left"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20" fillId="0" borderId="56" xfId="0" applyFont="1" applyBorder="1" applyAlignment="1">
      <alignment horizontal="left" vertical="center"/>
    </xf>
    <xf numFmtId="0" fontId="18" fillId="0" borderId="56" xfId="0" applyFont="1" applyBorder="1" applyAlignment="1">
      <alignment horizontal="left" vertical="center"/>
    </xf>
    <xf numFmtId="0" fontId="18" fillId="0" borderId="35" xfId="0" applyFont="1" applyBorder="1" applyAlignment="1">
      <alignment horizontal="left" vertical="center"/>
    </xf>
    <xf numFmtId="0" fontId="19" fillId="0" borderId="33" xfId="0" applyFont="1" applyFill="1" applyBorder="1" applyAlignment="1">
      <alignment horizontal="left" vertical="center" wrapText="1"/>
    </xf>
    <xf numFmtId="0" fontId="19" fillId="0" borderId="57" xfId="0" applyFont="1" applyFill="1" applyBorder="1" applyAlignment="1">
      <alignment horizontal="left" vertical="center" wrapText="1"/>
    </xf>
    <xf numFmtId="0" fontId="20" fillId="0" borderId="0" xfId="0" applyFont="1" applyBorder="1" applyAlignment="1">
      <alignment horizontal="left" vertical="center"/>
    </xf>
    <xf numFmtId="0" fontId="19" fillId="0" borderId="41" xfId="0" applyFont="1" applyBorder="1" applyAlignment="1">
      <alignment horizontal="left" vertical="center"/>
    </xf>
    <xf numFmtId="0" fontId="18" fillId="0" borderId="0" xfId="0" applyFont="1" applyFill="1" applyBorder="1" applyAlignment="1">
      <alignment horizontal="center" vertical="center" textRotation="255"/>
    </xf>
    <xf numFmtId="0" fontId="19" fillId="0" borderId="11"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hidde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CCFFCC"/>
      <color rgb="FFFF6600"/>
      <color rgb="FFFFFF99"/>
      <color rgb="FF006600"/>
      <color rgb="FFCCFF99"/>
      <color rgb="FFFF66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257175</xdr:colOff>
      <xdr:row>25</xdr:row>
      <xdr:rowOff>238125</xdr:rowOff>
    </xdr:from>
    <xdr:to>
      <xdr:col>12</xdr:col>
      <xdr:colOff>1390650</xdr:colOff>
      <xdr:row>28</xdr:row>
      <xdr:rowOff>304165</xdr:rowOff>
    </xdr:to>
    <xdr:pic>
      <xdr:nvPicPr>
        <xdr:cNvPr id="3" name="図 2" descr="QR_732830.png"/>
        <xdr:cNvPicPr>
          <a:picLocks noChangeAspect="1"/>
        </xdr:cNvPicPr>
      </xdr:nvPicPr>
      <xdr:blipFill>
        <a:blip xmlns:r="http://schemas.openxmlformats.org/officeDocument/2006/relationships" r:embed="rId1" cstate="print"/>
        <a:stretch>
          <a:fillRect/>
        </a:stretch>
      </xdr:blipFill>
      <xdr:spPr>
        <a:xfrm>
          <a:off x="11372850" y="9867900"/>
          <a:ext cx="1133475" cy="1132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66258</xdr:colOff>
      <xdr:row>105</xdr:row>
      <xdr:rowOff>74543</xdr:rowOff>
    </xdr:from>
    <xdr:to>
      <xdr:col>17</xdr:col>
      <xdr:colOff>380996</xdr:colOff>
      <xdr:row>123</xdr:row>
      <xdr:rowOff>99362</xdr:rowOff>
    </xdr:to>
    <xdr:pic>
      <xdr:nvPicPr>
        <xdr:cNvPr id="33" name="Picture 5"/>
        <xdr:cNvPicPr>
          <a:picLocks noChangeAspect="1" noChangeArrowheads="1"/>
        </xdr:cNvPicPr>
      </xdr:nvPicPr>
      <xdr:blipFill>
        <a:blip xmlns:r="http://schemas.openxmlformats.org/officeDocument/2006/relationships" r:embed="rId1" cstate="print"/>
        <a:srcRect t="28140" r="1417" b="24360"/>
        <a:stretch>
          <a:fillRect/>
        </a:stretch>
      </xdr:blipFill>
      <xdr:spPr bwMode="auto">
        <a:xfrm>
          <a:off x="66258" y="18669000"/>
          <a:ext cx="12001499" cy="3155645"/>
        </a:xfrm>
        <a:prstGeom prst="rect">
          <a:avLst/>
        </a:prstGeom>
        <a:noFill/>
        <a:ln w="1">
          <a:noFill/>
          <a:miter lim="800000"/>
          <a:headEnd/>
          <a:tailEnd type="none" w="med" len="med"/>
        </a:ln>
        <a:effectLst/>
      </xdr:spPr>
    </xdr:pic>
    <xdr:clientData/>
  </xdr:twoCellAnchor>
  <xdr:twoCellAnchor editAs="oneCell">
    <xdr:from>
      <xdr:col>0</xdr:col>
      <xdr:colOff>49695</xdr:colOff>
      <xdr:row>133</xdr:row>
      <xdr:rowOff>24877</xdr:rowOff>
    </xdr:from>
    <xdr:to>
      <xdr:col>17</xdr:col>
      <xdr:colOff>364433</xdr:colOff>
      <xdr:row>151</xdr:row>
      <xdr:rowOff>49696</xdr:rowOff>
    </xdr:to>
    <xdr:pic>
      <xdr:nvPicPr>
        <xdr:cNvPr id="2053" name="Picture 5"/>
        <xdr:cNvPicPr>
          <a:picLocks noChangeAspect="1" noChangeArrowheads="1"/>
        </xdr:cNvPicPr>
      </xdr:nvPicPr>
      <xdr:blipFill>
        <a:blip xmlns:r="http://schemas.openxmlformats.org/officeDocument/2006/relationships" r:embed="rId1" cstate="print"/>
        <a:srcRect t="28140" r="1417" b="24360"/>
        <a:stretch>
          <a:fillRect/>
        </a:stretch>
      </xdr:blipFill>
      <xdr:spPr bwMode="auto">
        <a:xfrm>
          <a:off x="49695" y="23555768"/>
          <a:ext cx="12001499" cy="3155645"/>
        </a:xfrm>
        <a:prstGeom prst="rect">
          <a:avLst/>
        </a:prstGeom>
        <a:noFill/>
        <a:ln w="1">
          <a:noFill/>
          <a:miter lim="800000"/>
          <a:headEnd/>
          <a:tailEnd type="none" w="med" len="med"/>
        </a:ln>
        <a:effectLst/>
      </xdr:spPr>
    </xdr:pic>
    <xdr:clientData/>
  </xdr:twoCellAnchor>
  <xdr:twoCellAnchor editAs="oneCell">
    <xdr:from>
      <xdr:col>0</xdr:col>
      <xdr:colOff>66261</xdr:colOff>
      <xdr:row>77</xdr:row>
      <xdr:rowOff>82826</xdr:rowOff>
    </xdr:from>
    <xdr:to>
      <xdr:col>16</xdr:col>
      <xdr:colOff>530087</xdr:colOff>
      <xdr:row>99</xdr:row>
      <xdr:rowOff>166854</xdr:rowOff>
    </xdr:to>
    <xdr:pic>
      <xdr:nvPicPr>
        <xdr:cNvPr id="2052" name="Picture 4"/>
        <xdr:cNvPicPr>
          <a:picLocks noChangeAspect="1" noChangeArrowheads="1"/>
        </xdr:cNvPicPr>
      </xdr:nvPicPr>
      <xdr:blipFill>
        <a:blip xmlns:r="http://schemas.openxmlformats.org/officeDocument/2006/relationships" r:embed="rId2" cstate="print"/>
        <a:srcRect t="28140" r="1417" b="23100"/>
        <a:stretch>
          <a:fillRect/>
        </a:stretch>
      </xdr:blipFill>
      <xdr:spPr bwMode="auto">
        <a:xfrm>
          <a:off x="66261" y="13740848"/>
          <a:ext cx="11463130" cy="3910593"/>
        </a:xfrm>
        <a:prstGeom prst="rect">
          <a:avLst/>
        </a:prstGeom>
        <a:noFill/>
        <a:ln w="1">
          <a:noFill/>
          <a:miter lim="800000"/>
          <a:headEnd/>
          <a:tailEnd type="none" w="med" len="med"/>
        </a:ln>
        <a:effectLst/>
      </xdr:spPr>
    </xdr:pic>
    <xdr:clientData/>
  </xdr:twoCellAnchor>
  <xdr:twoCellAnchor editAs="oneCell">
    <xdr:from>
      <xdr:col>0</xdr:col>
      <xdr:colOff>66263</xdr:colOff>
      <xdr:row>50</xdr:row>
      <xdr:rowOff>154407</xdr:rowOff>
    </xdr:from>
    <xdr:to>
      <xdr:col>16</xdr:col>
      <xdr:colOff>372720</xdr:colOff>
      <xdr:row>71</xdr:row>
      <xdr:rowOff>146217</xdr:rowOff>
    </xdr:to>
    <xdr:pic>
      <xdr:nvPicPr>
        <xdr:cNvPr id="2051" name="Picture 3"/>
        <xdr:cNvPicPr>
          <a:picLocks noChangeAspect="1" noChangeArrowheads="1"/>
        </xdr:cNvPicPr>
      </xdr:nvPicPr>
      <xdr:blipFill>
        <a:blip xmlns:r="http://schemas.openxmlformats.org/officeDocument/2006/relationships" r:embed="rId3" cstate="print"/>
        <a:srcRect t="28140" r="1417" b="24360"/>
        <a:stretch>
          <a:fillRect/>
        </a:stretch>
      </xdr:blipFill>
      <xdr:spPr bwMode="auto">
        <a:xfrm>
          <a:off x="66263" y="8983668"/>
          <a:ext cx="11305761" cy="3644440"/>
        </a:xfrm>
        <a:prstGeom prst="rect">
          <a:avLst/>
        </a:prstGeom>
        <a:noFill/>
        <a:ln w="1">
          <a:noFill/>
          <a:miter lim="800000"/>
          <a:headEnd/>
          <a:tailEnd type="none" w="med" len="med"/>
        </a:ln>
        <a:effectLst/>
      </xdr:spPr>
    </xdr:pic>
    <xdr:clientData/>
  </xdr:twoCellAnchor>
  <xdr:twoCellAnchor editAs="oneCell">
    <xdr:from>
      <xdr:col>0</xdr:col>
      <xdr:colOff>142460</xdr:colOff>
      <xdr:row>4</xdr:row>
      <xdr:rowOff>112797</xdr:rowOff>
    </xdr:from>
    <xdr:to>
      <xdr:col>11</xdr:col>
      <xdr:colOff>275809</xdr:colOff>
      <xdr:row>29</xdr:row>
      <xdr:rowOff>144942</xdr:rowOff>
    </xdr:to>
    <xdr:pic>
      <xdr:nvPicPr>
        <xdr:cNvPr id="1025"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142460" y="1114993"/>
          <a:ext cx="7695371" cy="4380515"/>
        </a:xfrm>
        <a:prstGeom prst="rect">
          <a:avLst/>
        </a:prstGeom>
        <a:noFill/>
        <a:ln w="1">
          <a:noFill/>
          <a:miter lim="800000"/>
          <a:headEnd/>
          <a:tailEnd type="none" w="med" len="med"/>
        </a:ln>
        <a:effectLst/>
      </xdr:spPr>
    </xdr:pic>
    <xdr:clientData/>
  </xdr:twoCellAnchor>
  <xdr:twoCellAnchor>
    <xdr:from>
      <xdr:col>11</xdr:col>
      <xdr:colOff>2</xdr:colOff>
      <xdr:row>56</xdr:row>
      <xdr:rowOff>66261</xdr:rowOff>
    </xdr:from>
    <xdr:to>
      <xdr:col>14</xdr:col>
      <xdr:colOff>389285</xdr:colOff>
      <xdr:row>61</xdr:row>
      <xdr:rowOff>74543</xdr:rowOff>
    </xdr:to>
    <xdr:sp macro="" textlink="">
      <xdr:nvSpPr>
        <xdr:cNvPr id="8" name="角丸四角形吹き出し 7"/>
        <xdr:cNvSpPr/>
      </xdr:nvSpPr>
      <xdr:spPr>
        <a:xfrm>
          <a:off x="7562024" y="9939131"/>
          <a:ext cx="2451652" cy="877955"/>
        </a:xfrm>
        <a:prstGeom prst="wedgeRoundRectCallout">
          <a:avLst>
            <a:gd name="adj1" fmla="val -55630"/>
            <a:gd name="adj2" fmla="val 73409"/>
            <a:gd name="adj3" fmla="val 16667"/>
          </a:avLst>
        </a:prstGeom>
        <a:solidFill>
          <a:srgbClr val="CCFF99"/>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chemeClr val="tx1"/>
              </a:solidFill>
              <a:latin typeface="AR P丸ゴシック体E" pitchFamily="50" charset="-128"/>
              <a:ea typeface="AR P丸ゴシック体E" pitchFamily="50" charset="-128"/>
            </a:rPr>
            <a:t>コース名のところをクリックすると</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選択肢が表示にされるので</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あてはまるものを選んでください</a:t>
          </a:r>
          <a:endParaRPr kumimoji="1" lang="en-US" altLang="ja-JP" sz="1200" b="0">
            <a:solidFill>
              <a:schemeClr val="tx1"/>
            </a:solidFill>
            <a:latin typeface="AR P丸ゴシック体E" pitchFamily="50" charset="-128"/>
            <a:ea typeface="AR P丸ゴシック体E" pitchFamily="50" charset="-128"/>
          </a:endParaRPr>
        </a:p>
      </xdr:txBody>
    </xdr:sp>
    <xdr:clientData/>
  </xdr:twoCellAnchor>
  <xdr:twoCellAnchor>
    <xdr:from>
      <xdr:col>10</xdr:col>
      <xdr:colOff>24850</xdr:colOff>
      <xdr:row>68</xdr:row>
      <xdr:rowOff>112923</xdr:rowOff>
    </xdr:from>
    <xdr:to>
      <xdr:col>13</xdr:col>
      <xdr:colOff>414132</xdr:colOff>
      <xdr:row>73</xdr:row>
      <xdr:rowOff>121205</xdr:rowOff>
    </xdr:to>
    <xdr:sp macro="" textlink="">
      <xdr:nvSpPr>
        <xdr:cNvPr id="10" name="角丸四角形吹き出し 9"/>
        <xdr:cNvSpPr/>
      </xdr:nvSpPr>
      <xdr:spPr>
        <a:xfrm>
          <a:off x="6899415" y="12006749"/>
          <a:ext cx="2451652" cy="877956"/>
        </a:xfrm>
        <a:prstGeom prst="wedgeRoundRectCallout">
          <a:avLst>
            <a:gd name="adj1" fmla="val -46508"/>
            <a:gd name="adj2" fmla="val -84138"/>
            <a:gd name="adj3" fmla="val 16667"/>
          </a:avLst>
        </a:prstGeom>
        <a:solidFill>
          <a:srgbClr val="CCFF99"/>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chemeClr val="tx1"/>
              </a:solidFill>
              <a:latin typeface="AR P丸ゴシック体E" pitchFamily="50" charset="-128"/>
              <a:ea typeface="AR P丸ゴシック体E" pitchFamily="50" charset="-128"/>
            </a:rPr>
            <a:t>あてはまる選択肢がない場合は</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その他を記入してください</a:t>
          </a:r>
          <a:endParaRPr kumimoji="1" lang="en-US" altLang="ja-JP" sz="1200" b="0">
            <a:solidFill>
              <a:schemeClr val="tx1"/>
            </a:solidFill>
            <a:latin typeface="AR P丸ゴシック体E" pitchFamily="50" charset="-128"/>
            <a:ea typeface="AR P丸ゴシック体E" pitchFamily="50" charset="-128"/>
          </a:endParaRPr>
        </a:p>
      </xdr:txBody>
    </xdr:sp>
    <xdr:clientData/>
  </xdr:twoCellAnchor>
  <xdr:twoCellAnchor>
    <xdr:from>
      <xdr:col>10</xdr:col>
      <xdr:colOff>124237</xdr:colOff>
      <xdr:row>62</xdr:row>
      <xdr:rowOff>66263</xdr:rowOff>
    </xdr:from>
    <xdr:to>
      <xdr:col>10</xdr:col>
      <xdr:colOff>472106</xdr:colOff>
      <xdr:row>64</xdr:row>
      <xdr:rowOff>66264</xdr:rowOff>
    </xdr:to>
    <xdr:sp macro="" textlink="">
      <xdr:nvSpPr>
        <xdr:cNvPr id="11" name="円/楕円 10"/>
        <xdr:cNvSpPr/>
      </xdr:nvSpPr>
      <xdr:spPr>
        <a:xfrm>
          <a:off x="6998802" y="10982741"/>
          <a:ext cx="347869" cy="34787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637762</xdr:colOff>
      <xdr:row>85</xdr:row>
      <xdr:rowOff>79090</xdr:rowOff>
    </xdr:from>
    <xdr:to>
      <xdr:col>14</xdr:col>
      <xdr:colOff>447262</xdr:colOff>
      <xdr:row>90</xdr:row>
      <xdr:rowOff>87372</xdr:rowOff>
    </xdr:to>
    <xdr:sp macro="" textlink="">
      <xdr:nvSpPr>
        <xdr:cNvPr id="12" name="角丸四角形吹き出し 11"/>
        <xdr:cNvSpPr/>
      </xdr:nvSpPr>
      <xdr:spPr>
        <a:xfrm>
          <a:off x="7512327" y="15128590"/>
          <a:ext cx="2559326" cy="877956"/>
        </a:xfrm>
        <a:prstGeom prst="wedgeRoundRectCallout">
          <a:avLst>
            <a:gd name="adj1" fmla="val -53041"/>
            <a:gd name="adj2" fmla="val 8190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chemeClr val="tx1"/>
              </a:solidFill>
              <a:latin typeface="AR P丸ゴシック体E" pitchFamily="50" charset="-128"/>
              <a:ea typeface="AR P丸ゴシック体E" pitchFamily="50" charset="-128"/>
            </a:rPr>
            <a:t>オプションのところをクリックすると</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選択肢が表示にされるので</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あてはまるものを選んでください</a:t>
          </a:r>
          <a:endParaRPr kumimoji="1" lang="en-US" altLang="ja-JP" sz="1200" b="0">
            <a:solidFill>
              <a:schemeClr val="tx1"/>
            </a:solidFill>
            <a:latin typeface="AR P丸ゴシック体E" pitchFamily="50" charset="-128"/>
            <a:ea typeface="AR P丸ゴシック体E" pitchFamily="50" charset="-128"/>
          </a:endParaRPr>
        </a:p>
      </xdr:txBody>
    </xdr:sp>
    <xdr:clientData/>
  </xdr:twoCellAnchor>
  <xdr:twoCellAnchor>
    <xdr:from>
      <xdr:col>10</xdr:col>
      <xdr:colOff>231915</xdr:colOff>
      <xdr:row>92</xdr:row>
      <xdr:rowOff>54250</xdr:rowOff>
    </xdr:from>
    <xdr:to>
      <xdr:col>10</xdr:col>
      <xdr:colOff>579784</xdr:colOff>
      <xdr:row>94</xdr:row>
      <xdr:rowOff>54249</xdr:rowOff>
    </xdr:to>
    <xdr:sp macro="" textlink="">
      <xdr:nvSpPr>
        <xdr:cNvPr id="13" name="円/楕円 12"/>
        <xdr:cNvSpPr/>
      </xdr:nvSpPr>
      <xdr:spPr>
        <a:xfrm>
          <a:off x="7106480" y="16321293"/>
          <a:ext cx="347869" cy="34786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223630</xdr:colOff>
      <xdr:row>99</xdr:row>
      <xdr:rowOff>161914</xdr:rowOff>
    </xdr:from>
    <xdr:to>
      <xdr:col>15</xdr:col>
      <xdr:colOff>190500</xdr:colOff>
      <xdr:row>104</xdr:row>
      <xdr:rowOff>103935</xdr:rowOff>
    </xdr:to>
    <xdr:sp macro="" textlink="">
      <xdr:nvSpPr>
        <xdr:cNvPr id="14" name="角丸四角形吹き出し 13"/>
        <xdr:cNvSpPr/>
      </xdr:nvSpPr>
      <xdr:spPr>
        <a:xfrm>
          <a:off x="7785652" y="17646501"/>
          <a:ext cx="2716696" cy="877956"/>
        </a:xfrm>
        <a:prstGeom prst="wedgeRoundRectCallout">
          <a:avLst>
            <a:gd name="adj1" fmla="val 37898"/>
            <a:gd name="adj2" fmla="val -8036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chemeClr val="tx1"/>
              </a:solidFill>
              <a:latin typeface="AR P丸ゴシック体E" pitchFamily="50" charset="-128"/>
              <a:ea typeface="AR P丸ゴシック体E" pitchFamily="50" charset="-128"/>
            </a:rPr>
            <a:t>選択肢にないオプションを</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ご希望の場合は</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備考欄にご記載ください</a:t>
          </a:r>
          <a:endParaRPr kumimoji="1" lang="en-US" altLang="ja-JP" sz="1200" b="0">
            <a:solidFill>
              <a:schemeClr val="tx1"/>
            </a:solidFill>
            <a:latin typeface="AR P丸ゴシック体E" pitchFamily="50" charset="-128"/>
            <a:ea typeface="AR P丸ゴシック体E" pitchFamily="50" charset="-128"/>
          </a:endParaRPr>
        </a:p>
      </xdr:txBody>
    </xdr:sp>
    <xdr:clientData/>
  </xdr:twoCellAnchor>
  <xdr:twoCellAnchor editAs="oneCell">
    <xdr:from>
      <xdr:col>7</xdr:col>
      <xdr:colOff>363629</xdr:colOff>
      <xdr:row>106</xdr:row>
      <xdr:rowOff>50523</xdr:rowOff>
    </xdr:from>
    <xdr:to>
      <xdr:col>17</xdr:col>
      <xdr:colOff>33130</xdr:colOff>
      <xdr:row>121</xdr:row>
      <xdr:rowOff>62495</xdr:rowOff>
    </xdr:to>
    <xdr:pic>
      <xdr:nvPicPr>
        <xdr:cNvPr id="2" name="図 1"/>
        <xdr:cNvPicPr>
          <a:picLocks noChangeAspect="1"/>
        </xdr:cNvPicPr>
      </xdr:nvPicPr>
      <xdr:blipFill>
        <a:blip xmlns:r="http://schemas.openxmlformats.org/officeDocument/2006/relationships" r:embed="rId5" cstate="print"/>
        <a:srcRect l="50544" t="44928" r="11809" b="28133"/>
        <a:stretch>
          <a:fillRect/>
        </a:stretch>
      </xdr:blipFill>
      <xdr:spPr>
        <a:xfrm>
          <a:off x="5175825" y="18818914"/>
          <a:ext cx="6544066" cy="2620994"/>
        </a:xfrm>
        <a:prstGeom prst="rect">
          <a:avLst/>
        </a:prstGeom>
        <a:noFill/>
        <a:ln>
          <a:noFill/>
        </a:ln>
      </xdr:spPr>
    </xdr:pic>
    <xdr:clientData/>
  </xdr:twoCellAnchor>
  <xdr:twoCellAnchor>
    <xdr:from>
      <xdr:col>6</xdr:col>
      <xdr:colOff>281610</xdr:colOff>
      <xdr:row>116</xdr:row>
      <xdr:rowOff>157369</xdr:rowOff>
    </xdr:from>
    <xdr:to>
      <xdr:col>6</xdr:col>
      <xdr:colOff>646044</xdr:colOff>
      <xdr:row>118</xdr:row>
      <xdr:rowOff>157369</xdr:rowOff>
    </xdr:to>
    <xdr:sp macro="" textlink="">
      <xdr:nvSpPr>
        <xdr:cNvPr id="16" name="円/楕円 15"/>
        <xdr:cNvSpPr/>
      </xdr:nvSpPr>
      <xdr:spPr>
        <a:xfrm>
          <a:off x="4406349" y="20665108"/>
          <a:ext cx="364434" cy="347870"/>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b="1"/>
            <a:t>1</a:t>
          </a:r>
          <a:endParaRPr kumimoji="1" lang="ja-JP" altLang="en-US" sz="1600" b="1"/>
        </a:p>
      </xdr:txBody>
    </xdr:sp>
    <xdr:clientData/>
  </xdr:twoCellAnchor>
  <xdr:twoCellAnchor>
    <xdr:from>
      <xdr:col>6</xdr:col>
      <xdr:colOff>281609</xdr:colOff>
      <xdr:row>119</xdr:row>
      <xdr:rowOff>33129</xdr:rowOff>
    </xdr:from>
    <xdr:to>
      <xdr:col>6</xdr:col>
      <xdr:colOff>646043</xdr:colOff>
      <xdr:row>121</xdr:row>
      <xdr:rowOff>33130</xdr:rowOff>
    </xdr:to>
    <xdr:sp macro="" textlink="">
      <xdr:nvSpPr>
        <xdr:cNvPr id="17" name="円/楕円 16"/>
        <xdr:cNvSpPr/>
      </xdr:nvSpPr>
      <xdr:spPr>
        <a:xfrm>
          <a:off x="4406348" y="21062672"/>
          <a:ext cx="364434" cy="347871"/>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b="1"/>
            <a:t>2</a:t>
          </a:r>
        </a:p>
      </xdr:txBody>
    </xdr:sp>
    <xdr:clientData/>
  </xdr:twoCellAnchor>
  <xdr:twoCellAnchor>
    <xdr:from>
      <xdr:col>6</xdr:col>
      <xdr:colOff>289892</xdr:colOff>
      <xdr:row>114</xdr:row>
      <xdr:rowOff>107671</xdr:rowOff>
    </xdr:from>
    <xdr:to>
      <xdr:col>6</xdr:col>
      <xdr:colOff>654326</xdr:colOff>
      <xdr:row>116</xdr:row>
      <xdr:rowOff>107672</xdr:rowOff>
    </xdr:to>
    <xdr:sp macro="" textlink="">
      <xdr:nvSpPr>
        <xdr:cNvPr id="18" name="円/楕円 17"/>
        <xdr:cNvSpPr/>
      </xdr:nvSpPr>
      <xdr:spPr>
        <a:xfrm>
          <a:off x="4414631" y="20267541"/>
          <a:ext cx="364434" cy="347870"/>
        </a:xfrm>
        <a:prstGeom prst="ellipse">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b="1"/>
            <a:t>4</a:t>
          </a:r>
          <a:endParaRPr kumimoji="1" lang="ja-JP" altLang="en-US" sz="1600" b="1"/>
        </a:p>
      </xdr:txBody>
    </xdr:sp>
    <xdr:clientData/>
  </xdr:twoCellAnchor>
  <xdr:twoCellAnchor>
    <xdr:from>
      <xdr:col>3</xdr:col>
      <xdr:colOff>347870</xdr:colOff>
      <xdr:row>124</xdr:row>
      <xdr:rowOff>91108</xdr:rowOff>
    </xdr:from>
    <xdr:to>
      <xdr:col>8</xdr:col>
      <xdr:colOff>621197</xdr:colOff>
      <xdr:row>129</xdr:row>
      <xdr:rowOff>16565</xdr:rowOff>
    </xdr:to>
    <xdr:sp macro="" textlink="">
      <xdr:nvSpPr>
        <xdr:cNvPr id="19" name="角丸四角形吹き出し 18"/>
        <xdr:cNvSpPr/>
      </xdr:nvSpPr>
      <xdr:spPr>
        <a:xfrm>
          <a:off x="2410240" y="21990325"/>
          <a:ext cx="3710609" cy="795131"/>
        </a:xfrm>
        <a:prstGeom prst="wedgeRoundRectCallout">
          <a:avLst>
            <a:gd name="adj1" fmla="val 46827"/>
            <a:gd name="adj2" fmla="val -119987"/>
            <a:gd name="adj3" fmla="val 16667"/>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chemeClr val="tx1"/>
              </a:solidFill>
              <a:latin typeface="AR P丸ゴシック体E" pitchFamily="50" charset="-128"/>
              <a:ea typeface="AR P丸ゴシック体E" pitchFamily="50" charset="-128"/>
            </a:rPr>
            <a:t>保険証情報は資格確認の際に必要となりますので</a:t>
          </a:r>
          <a:endParaRPr kumimoji="1" lang="en-US" altLang="ja-JP" sz="1200" b="0">
            <a:solidFill>
              <a:schemeClr val="tx1"/>
            </a:solidFill>
            <a:latin typeface="AR P丸ゴシック体E" pitchFamily="50" charset="-128"/>
            <a:ea typeface="AR P丸ゴシック体E" pitchFamily="50" charset="-128"/>
          </a:endParaRPr>
        </a:p>
        <a:p>
          <a:pPr algn="ctr"/>
          <a:r>
            <a:rPr kumimoji="1" lang="ja-JP" altLang="en-US" sz="1200" b="0">
              <a:solidFill>
                <a:schemeClr val="tx1"/>
              </a:solidFill>
              <a:latin typeface="AR P丸ゴシック体E" pitchFamily="50" charset="-128"/>
              <a:ea typeface="AR P丸ゴシック体E" pitchFamily="50" charset="-128"/>
            </a:rPr>
            <a:t>上記の図を参考にご入力ください</a:t>
          </a:r>
          <a:endParaRPr kumimoji="1" lang="en-US" altLang="ja-JP" sz="1200" b="0">
            <a:solidFill>
              <a:schemeClr val="tx1"/>
            </a:solidFill>
            <a:latin typeface="AR P丸ゴシック体E" pitchFamily="50" charset="-128"/>
            <a:ea typeface="AR P丸ゴシック体E" pitchFamily="50" charset="-128"/>
          </a:endParaRPr>
        </a:p>
      </xdr:txBody>
    </xdr:sp>
    <xdr:clientData/>
  </xdr:twoCellAnchor>
  <xdr:twoCellAnchor>
    <xdr:from>
      <xdr:col>0</xdr:col>
      <xdr:colOff>364434</xdr:colOff>
      <xdr:row>27</xdr:row>
      <xdr:rowOff>0</xdr:rowOff>
    </xdr:from>
    <xdr:to>
      <xdr:col>1</xdr:col>
      <xdr:colOff>182216</xdr:colOff>
      <xdr:row>28</xdr:row>
      <xdr:rowOff>99391</xdr:rowOff>
    </xdr:to>
    <xdr:sp macro="" textlink="">
      <xdr:nvSpPr>
        <xdr:cNvPr id="20" name="円/楕円 19"/>
        <xdr:cNvSpPr/>
      </xdr:nvSpPr>
      <xdr:spPr>
        <a:xfrm>
          <a:off x="364434" y="4762500"/>
          <a:ext cx="505239" cy="273326"/>
        </a:xfrm>
        <a:prstGeom prst="ellipse">
          <a:avLst/>
        </a:prstGeom>
        <a:noFill/>
        <a:ln w="508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8282</xdr:colOff>
      <xdr:row>4</xdr:row>
      <xdr:rowOff>24848</xdr:rowOff>
    </xdr:from>
    <xdr:to>
      <xdr:col>2</xdr:col>
      <xdr:colOff>298175</xdr:colOff>
      <xdr:row>26</xdr:row>
      <xdr:rowOff>74544</xdr:rowOff>
    </xdr:to>
    <xdr:cxnSp macro="">
      <xdr:nvCxnSpPr>
        <xdr:cNvPr id="22" name="直線矢印コネクタ 21"/>
        <xdr:cNvCxnSpPr/>
      </xdr:nvCxnSpPr>
      <xdr:spPr>
        <a:xfrm flipH="1">
          <a:off x="695739" y="786848"/>
          <a:ext cx="977349" cy="3876261"/>
        </a:xfrm>
        <a:prstGeom prst="straightConnector1">
          <a:avLst/>
        </a:prstGeom>
        <a:ln w="57150">
          <a:solidFill>
            <a:srgbClr val="FF66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679176</xdr:colOff>
      <xdr:row>138</xdr:row>
      <xdr:rowOff>8287</xdr:rowOff>
    </xdr:from>
    <xdr:to>
      <xdr:col>13</xdr:col>
      <xdr:colOff>265046</xdr:colOff>
      <xdr:row>148</xdr:row>
      <xdr:rowOff>33133</xdr:rowOff>
    </xdr:to>
    <xdr:sp macro="" textlink="">
      <xdr:nvSpPr>
        <xdr:cNvPr id="26" name="角丸四角形吹き出し 25"/>
        <xdr:cNvSpPr/>
      </xdr:nvSpPr>
      <xdr:spPr>
        <a:xfrm>
          <a:off x="5491372" y="24408852"/>
          <a:ext cx="3710609" cy="1764194"/>
        </a:xfrm>
        <a:prstGeom prst="wedgeRoundRectCallout">
          <a:avLst>
            <a:gd name="adj1" fmla="val 64238"/>
            <a:gd name="adj2" fmla="val 39638"/>
            <a:gd name="adj3" fmla="val 16667"/>
          </a:avLst>
        </a:prstGeom>
        <a:solidFill>
          <a:schemeClr val="accent5">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0">
              <a:solidFill>
                <a:schemeClr val="tx1"/>
              </a:solidFill>
              <a:latin typeface="AR P丸ゴシック体E" pitchFamily="50" charset="-128"/>
              <a:ea typeface="AR P丸ゴシック体E" pitchFamily="50" charset="-128"/>
            </a:rPr>
            <a:t>検査内容により、その日が空き日でも</a:t>
          </a:r>
          <a:endParaRPr kumimoji="1" lang="en-US" altLang="ja-JP" sz="1400" b="0">
            <a:solidFill>
              <a:schemeClr val="tx1"/>
            </a:solidFill>
            <a:latin typeface="AR P丸ゴシック体E" pitchFamily="50" charset="-128"/>
            <a:ea typeface="AR P丸ゴシック体E" pitchFamily="50" charset="-128"/>
          </a:endParaRPr>
        </a:p>
        <a:p>
          <a:pPr algn="ctr"/>
          <a:r>
            <a:rPr kumimoji="1" lang="ja-JP" altLang="en-US" sz="1400" b="0">
              <a:solidFill>
                <a:schemeClr val="tx1"/>
              </a:solidFill>
              <a:latin typeface="AR P丸ゴシック体E" pitchFamily="50" charset="-128"/>
              <a:ea typeface="AR P丸ゴシック体E" pitchFamily="50" charset="-128"/>
            </a:rPr>
            <a:t>入れない場合がありますので</a:t>
          </a:r>
          <a:endParaRPr kumimoji="1" lang="en-US" altLang="ja-JP" sz="1400" b="0">
            <a:solidFill>
              <a:schemeClr val="tx1"/>
            </a:solidFill>
            <a:latin typeface="AR P丸ゴシック体E" pitchFamily="50" charset="-128"/>
            <a:ea typeface="AR P丸ゴシック体E" pitchFamily="50" charset="-128"/>
          </a:endParaRPr>
        </a:p>
        <a:p>
          <a:pPr algn="ctr"/>
          <a:r>
            <a:rPr kumimoji="1" lang="ja-JP" altLang="en-US" sz="1400" b="0">
              <a:solidFill>
                <a:schemeClr val="tx1"/>
              </a:solidFill>
              <a:latin typeface="AR P丸ゴシック体E" pitchFamily="50" charset="-128"/>
              <a:ea typeface="AR P丸ゴシック体E" pitchFamily="50" charset="-128"/>
            </a:rPr>
            <a:t>希望日は第</a:t>
          </a:r>
          <a:r>
            <a:rPr kumimoji="1" lang="en-US" altLang="ja-JP" sz="1400" b="0">
              <a:solidFill>
                <a:schemeClr val="tx1"/>
              </a:solidFill>
              <a:latin typeface="AR P丸ゴシック体E" pitchFamily="50" charset="-128"/>
              <a:ea typeface="AR P丸ゴシック体E" pitchFamily="50" charset="-128"/>
            </a:rPr>
            <a:t>1</a:t>
          </a:r>
          <a:r>
            <a:rPr kumimoji="1" lang="ja-JP" altLang="en-US" sz="1400" b="0">
              <a:solidFill>
                <a:schemeClr val="tx1"/>
              </a:solidFill>
              <a:latin typeface="AR P丸ゴシック体E" pitchFamily="50" charset="-128"/>
              <a:ea typeface="AR P丸ゴシック体E" pitchFamily="50" charset="-128"/>
            </a:rPr>
            <a:t>～第</a:t>
          </a:r>
          <a:r>
            <a:rPr kumimoji="1" lang="en-US" altLang="ja-JP" sz="1400" b="0">
              <a:solidFill>
                <a:schemeClr val="tx1"/>
              </a:solidFill>
              <a:latin typeface="AR P丸ゴシック体E" pitchFamily="50" charset="-128"/>
              <a:ea typeface="AR P丸ゴシック体E" pitchFamily="50" charset="-128"/>
            </a:rPr>
            <a:t>3</a:t>
          </a:r>
          <a:r>
            <a:rPr kumimoji="1" lang="ja-JP" altLang="en-US" sz="1400" b="0">
              <a:solidFill>
                <a:schemeClr val="tx1"/>
              </a:solidFill>
              <a:latin typeface="AR P丸ゴシック体E" pitchFamily="50" charset="-128"/>
              <a:ea typeface="AR P丸ゴシック体E" pitchFamily="50" charset="-128"/>
            </a:rPr>
            <a:t>希望まですべて</a:t>
          </a:r>
          <a:endParaRPr kumimoji="1" lang="en-US" altLang="ja-JP" sz="1400" b="0">
            <a:solidFill>
              <a:schemeClr val="tx1"/>
            </a:solidFill>
            <a:latin typeface="AR P丸ゴシック体E" pitchFamily="50" charset="-128"/>
            <a:ea typeface="AR P丸ゴシック体E" pitchFamily="50" charset="-128"/>
          </a:endParaRPr>
        </a:p>
        <a:p>
          <a:pPr algn="ctr"/>
          <a:r>
            <a:rPr kumimoji="1" lang="ja-JP" altLang="en-US" sz="1400" b="0">
              <a:solidFill>
                <a:schemeClr val="tx1"/>
              </a:solidFill>
              <a:latin typeface="AR P丸ゴシック体E" pitchFamily="50" charset="-128"/>
              <a:ea typeface="AR P丸ゴシック体E" pitchFamily="50" charset="-128"/>
            </a:rPr>
            <a:t>ご記載ください</a:t>
          </a:r>
          <a:endParaRPr kumimoji="1" lang="en-US" altLang="ja-JP" sz="1400" b="0">
            <a:solidFill>
              <a:schemeClr val="tx1"/>
            </a:solidFill>
            <a:latin typeface="AR P丸ゴシック体E" pitchFamily="50" charset="-128"/>
            <a:ea typeface="AR P丸ゴシック体E" pitchFamily="50" charset="-128"/>
          </a:endParaRPr>
        </a:p>
      </xdr:txBody>
    </xdr:sp>
    <xdr:clientData/>
  </xdr:twoCellAnchor>
  <xdr:twoCellAnchor editAs="oneCell">
    <xdr:from>
      <xdr:col>0</xdr:col>
      <xdr:colOff>563217</xdr:colOff>
      <xdr:row>163</xdr:row>
      <xdr:rowOff>132522</xdr:rowOff>
    </xdr:from>
    <xdr:to>
      <xdr:col>9</xdr:col>
      <xdr:colOff>472108</xdr:colOff>
      <xdr:row>187</xdr:row>
      <xdr:rowOff>82413</xdr:rowOff>
    </xdr:to>
    <xdr:pic>
      <xdr:nvPicPr>
        <xdr:cNvPr id="27" name="図 8" descr="無題.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563217" y="28922870"/>
          <a:ext cx="6096000" cy="4124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347870</xdr:colOff>
      <xdr:row>189</xdr:row>
      <xdr:rowOff>124239</xdr:rowOff>
    </xdr:from>
    <xdr:to>
      <xdr:col>6</xdr:col>
      <xdr:colOff>33131</xdr:colOff>
      <xdr:row>198</xdr:row>
      <xdr:rowOff>92351</xdr:rowOff>
    </xdr:to>
    <xdr:pic>
      <xdr:nvPicPr>
        <xdr:cNvPr id="28" name="Picture 1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47870" y="33436891"/>
          <a:ext cx="3810000" cy="1533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16567</xdr:colOff>
      <xdr:row>187</xdr:row>
      <xdr:rowOff>149087</xdr:rowOff>
    </xdr:from>
    <xdr:to>
      <xdr:col>7</xdr:col>
      <xdr:colOff>339587</xdr:colOff>
      <xdr:row>193</xdr:row>
      <xdr:rowOff>19464</xdr:rowOff>
    </xdr:to>
    <xdr:cxnSp macro="">
      <xdr:nvCxnSpPr>
        <xdr:cNvPr id="29" name="直線矢印コネクタ 28"/>
        <xdr:cNvCxnSpPr/>
      </xdr:nvCxnSpPr>
      <xdr:spPr>
        <a:xfrm flipH="1">
          <a:off x="3453850" y="33113870"/>
          <a:ext cx="1697933" cy="913985"/>
        </a:xfrm>
        <a:prstGeom prst="straightConnector1">
          <a:avLst/>
        </a:prstGeom>
        <a:ln w="34925">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588065</xdr:colOff>
      <xdr:row>163</xdr:row>
      <xdr:rowOff>33131</xdr:rowOff>
    </xdr:from>
    <xdr:to>
      <xdr:col>7</xdr:col>
      <xdr:colOff>621195</xdr:colOff>
      <xdr:row>182</xdr:row>
      <xdr:rowOff>149087</xdr:rowOff>
    </xdr:to>
    <xdr:cxnSp macro="">
      <xdr:nvCxnSpPr>
        <xdr:cNvPr id="31" name="直線矢印コネクタ 30"/>
        <xdr:cNvCxnSpPr/>
      </xdr:nvCxnSpPr>
      <xdr:spPr>
        <a:xfrm>
          <a:off x="1962978" y="28823479"/>
          <a:ext cx="3470413" cy="3420717"/>
        </a:xfrm>
        <a:prstGeom prst="straightConnector1">
          <a:avLst/>
        </a:prstGeom>
        <a:ln w="34925">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85504</xdr:colOff>
      <xdr:row>32</xdr:row>
      <xdr:rowOff>122177</xdr:rowOff>
    </xdr:from>
    <xdr:to>
      <xdr:col>15</xdr:col>
      <xdr:colOff>66257</xdr:colOff>
      <xdr:row>47</xdr:row>
      <xdr:rowOff>7677</xdr:rowOff>
    </xdr:to>
    <xdr:pic>
      <xdr:nvPicPr>
        <xdr:cNvPr id="2050" name="Picture 2"/>
        <xdr:cNvPicPr>
          <a:picLocks noChangeAspect="1" noChangeArrowheads="1"/>
        </xdr:cNvPicPr>
      </xdr:nvPicPr>
      <xdr:blipFill>
        <a:blip xmlns:r="http://schemas.openxmlformats.org/officeDocument/2006/relationships" r:embed="rId8" cstate="print"/>
        <a:srcRect t="30660" r="14411" b="34440"/>
        <a:stretch>
          <a:fillRect/>
        </a:stretch>
      </xdr:blipFill>
      <xdr:spPr bwMode="auto">
        <a:xfrm>
          <a:off x="85504" y="5754351"/>
          <a:ext cx="10292601" cy="2494522"/>
        </a:xfrm>
        <a:prstGeom prst="rect">
          <a:avLst/>
        </a:prstGeom>
        <a:noFill/>
        <a:ln w="1">
          <a:noFill/>
          <a:miter lim="800000"/>
          <a:headEnd/>
          <a:tailEnd type="none" w="med" len="med"/>
        </a:ln>
        <a:effectLst/>
      </xdr:spPr>
    </xdr:pic>
    <xdr:clientData/>
  </xdr:twoCellAnchor>
  <xdr:twoCellAnchor>
    <xdr:from>
      <xdr:col>14</xdr:col>
      <xdr:colOff>581439</xdr:colOff>
      <xdr:row>27</xdr:row>
      <xdr:rowOff>140805</xdr:rowOff>
    </xdr:from>
    <xdr:to>
      <xdr:col>18</xdr:col>
      <xdr:colOff>472106</xdr:colOff>
      <xdr:row>33</xdr:row>
      <xdr:rowOff>173934</xdr:rowOff>
    </xdr:to>
    <xdr:sp macro="" textlink="">
      <xdr:nvSpPr>
        <xdr:cNvPr id="9" name="円形吹き出し 8"/>
        <xdr:cNvSpPr/>
      </xdr:nvSpPr>
      <xdr:spPr>
        <a:xfrm>
          <a:off x="10205830" y="4903305"/>
          <a:ext cx="2640493" cy="1076738"/>
        </a:xfrm>
        <a:prstGeom prst="wedgeEllipseCallout">
          <a:avLst>
            <a:gd name="adj1" fmla="val -48664"/>
            <a:gd name="adj2" fmla="val 586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AR丸ゴシック体E" pitchFamily="49" charset="-128"/>
              <a:ea typeface="AR丸ゴシック体E" pitchFamily="49" charset="-128"/>
            </a:rPr>
            <a:t>QR</a:t>
          </a:r>
          <a:r>
            <a:rPr kumimoji="1" lang="ja-JP" altLang="en-US" sz="1200">
              <a:solidFill>
                <a:schemeClr val="tx1"/>
              </a:solidFill>
              <a:latin typeface="AR丸ゴシック体E" pitchFamily="49" charset="-128"/>
              <a:ea typeface="AR丸ゴシック体E" pitchFamily="49" charset="-128"/>
            </a:rPr>
            <a:t>コードを読み込むと</a:t>
          </a:r>
          <a:endParaRPr kumimoji="1" lang="en-US" altLang="ja-JP" sz="1200">
            <a:solidFill>
              <a:schemeClr val="tx1"/>
            </a:solidFill>
            <a:latin typeface="AR丸ゴシック体E" pitchFamily="49" charset="-128"/>
            <a:ea typeface="AR丸ゴシック体E" pitchFamily="49" charset="-128"/>
          </a:endParaRPr>
        </a:p>
        <a:p>
          <a:pPr algn="ctr"/>
          <a:r>
            <a:rPr kumimoji="1" lang="ja-JP" altLang="en-US" sz="1200">
              <a:solidFill>
                <a:schemeClr val="tx1"/>
              </a:solidFill>
              <a:latin typeface="AR丸ゴシック体E" pitchFamily="49" charset="-128"/>
              <a:ea typeface="AR丸ゴシック体E" pitchFamily="49" charset="-128"/>
            </a:rPr>
            <a:t>空き状況の掲載ページに</a:t>
          </a:r>
          <a:endParaRPr kumimoji="1" lang="en-US" altLang="ja-JP" sz="1200">
            <a:solidFill>
              <a:schemeClr val="tx1"/>
            </a:solidFill>
            <a:latin typeface="AR丸ゴシック体E" pitchFamily="49" charset="-128"/>
            <a:ea typeface="AR丸ゴシック体E" pitchFamily="49" charset="-128"/>
          </a:endParaRPr>
        </a:p>
        <a:p>
          <a:pPr algn="ctr"/>
          <a:r>
            <a:rPr kumimoji="1" lang="ja-JP" altLang="en-US" sz="1200">
              <a:solidFill>
                <a:schemeClr val="tx1"/>
              </a:solidFill>
              <a:latin typeface="AR丸ゴシック体E" pitchFamily="49" charset="-128"/>
              <a:ea typeface="AR丸ゴシック体E" pitchFamily="49" charset="-128"/>
            </a:rPr>
            <a:t>つながります</a:t>
          </a:r>
          <a:endParaRPr kumimoji="1" lang="en-US" altLang="ja-JP" sz="1200">
            <a:solidFill>
              <a:schemeClr val="tx1"/>
            </a:solidFill>
            <a:latin typeface="AR丸ゴシック体E" pitchFamily="49" charset="-128"/>
            <a:ea typeface="AR丸ゴシック体E"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14792</xdr:colOff>
      <xdr:row>24</xdr:row>
      <xdr:rowOff>14970</xdr:rowOff>
    </xdr:from>
    <xdr:to>
      <xdr:col>8</xdr:col>
      <xdr:colOff>11203</xdr:colOff>
      <xdr:row>31</xdr:row>
      <xdr:rowOff>351664</xdr:rowOff>
    </xdr:to>
    <xdr:sp macro="" textlink="">
      <xdr:nvSpPr>
        <xdr:cNvPr id="2" name="角丸四角形 1"/>
        <xdr:cNvSpPr/>
      </xdr:nvSpPr>
      <xdr:spPr>
        <a:xfrm>
          <a:off x="148142" y="8044545"/>
          <a:ext cx="5759036" cy="2279794"/>
        </a:xfrm>
        <a:prstGeom prst="roundRect">
          <a:avLst>
            <a:gd name="adj" fmla="val 7693"/>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9</xdr:row>
      <xdr:rowOff>352826</xdr:rowOff>
    </xdr:from>
    <xdr:to>
      <xdr:col>14</xdr:col>
      <xdr:colOff>0</xdr:colOff>
      <xdr:row>14</xdr:row>
      <xdr:rowOff>358580</xdr:rowOff>
    </xdr:to>
    <xdr:sp macro="" textlink="">
      <xdr:nvSpPr>
        <xdr:cNvPr id="3" name="角丸四角形 2"/>
        <xdr:cNvSpPr/>
      </xdr:nvSpPr>
      <xdr:spPr>
        <a:xfrm>
          <a:off x="133350" y="3086501"/>
          <a:ext cx="9944100" cy="1815504"/>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15</xdr:row>
      <xdr:rowOff>352826</xdr:rowOff>
    </xdr:from>
    <xdr:to>
      <xdr:col>14</xdr:col>
      <xdr:colOff>0</xdr:colOff>
      <xdr:row>21</xdr:row>
      <xdr:rowOff>0</xdr:rowOff>
    </xdr:to>
    <xdr:sp macro="" textlink="">
      <xdr:nvSpPr>
        <xdr:cNvPr id="4" name="角丸四角形 3"/>
        <xdr:cNvSpPr/>
      </xdr:nvSpPr>
      <xdr:spPr>
        <a:xfrm>
          <a:off x="133350" y="5258201"/>
          <a:ext cx="9944100" cy="1818917"/>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0</xdr:row>
      <xdr:rowOff>195944</xdr:rowOff>
    </xdr:from>
    <xdr:to>
      <xdr:col>14</xdr:col>
      <xdr:colOff>0</xdr:colOff>
      <xdr:row>9</xdr:row>
      <xdr:rowOff>9525</xdr:rowOff>
    </xdr:to>
    <xdr:sp macro="" textlink="">
      <xdr:nvSpPr>
        <xdr:cNvPr id="5" name="角丸四角形 4"/>
        <xdr:cNvSpPr/>
      </xdr:nvSpPr>
      <xdr:spPr>
        <a:xfrm>
          <a:off x="133350" y="195944"/>
          <a:ext cx="9944100" cy="2909206"/>
        </a:xfrm>
        <a:prstGeom prst="roundRect">
          <a:avLst>
            <a:gd name="adj" fmla="val 769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0000"/>
  </sheetPr>
  <dimension ref="A1:P194"/>
  <sheetViews>
    <sheetView view="pageBreakPreview" topLeftCell="B1" zoomScaleNormal="100" zoomScaleSheetLayoutView="100" workbookViewId="0">
      <selection activeCell="P7" sqref="P7"/>
    </sheetView>
  </sheetViews>
  <sheetFormatPr defaultRowHeight="13.5"/>
  <cols>
    <col min="1" max="1" width="5.625" customWidth="1"/>
    <col min="2" max="2" width="9.5" customWidth="1"/>
    <col min="3" max="3" width="6.625" customWidth="1"/>
    <col min="4" max="4" width="11.5" customWidth="1"/>
    <col min="5" max="5" width="15" customWidth="1"/>
    <col min="6" max="6" width="7.25" customWidth="1"/>
    <col min="7" max="7" width="11.25" customWidth="1"/>
    <col min="8" max="8" width="10.25" customWidth="1"/>
    <col min="9" max="9" width="26" customWidth="1"/>
    <col min="10" max="10" width="11.5" style="70" customWidth="1"/>
    <col min="11" max="11" width="20.875" customWidth="1"/>
    <col min="12" max="12" width="10.5" style="79" customWidth="1"/>
    <col min="13" max="13" width="21.375" customWidth="1"/>
    <col min="253" max="253" width="5.625" customWidth="1"/>
    <col min="254" max="254" width="7.375" customWidth="1"/>
    <col min="255" max="255" width="32.875" customWidth="1"/>
    <col min="256" max="256" width="4.5" customWidth="1"/>
    <col min="257" max="257" width="5.625" customWidth="1"/>
    <col min="258" max="258" width="15.25" customWidth="1"/>
    <col min="259" max="259" width="5.625" customWidth="1"/>
    <col min="260" max="260" width="15" customWidth="1"/>
    <col min="261" max="261" width="5.625" customWidth="1"/>
    <col min="262" max="262" width="14.75" customWidth="1"/>
    <col min="263" max="263" width="11.25" customWidth="1"/>
    <col min="264" max="264" width="19.125" customWidth="1"/>
    <col min="509" max="509" width="5.625" customWidth="1"/>
    <col min="510" max="510" width="7.375" customWidth="1"/>
    <col min="511" max="511" width="32.875" customWidth="1"/>
    <col min="512" max="512" width="4.5" customWidth="1"/>
    <col min="513" max="513" width="5.625" customWidth="1"/>
    <col min="514" max="514" width="15.25" customWidth="1"/>
    <col min="515" max="515" width="5.625" customWidth="1"/>
    <col min="516" max="516" width="15" customWidth="1"/>
    <col min="517" max="517" width="5.625" customWidth="1"/>
    <col min="518" max="518" width="14.75" customWidth="1"/>
    <col min="519" max="519" width="11.25" customWidth="1"/>
    <col min="520" max="520" width="19.125" customWidth="1"/>
    <col min="765" max="765" width="5.625" customWidth="1"/>
    <col min="766" max="766" width="7.375" customWidth="1"/>
    <col min="767" max="767" width="32.875" customWidth="1"/>
    <col min="768" max="768" width="4.5" customWidth="1"/>
    <col min="769" max="769" width="5.625" customWidth="1"/>
    <col min="770" max="770" width="15.25" customWidth="1"/>
    <col min="771" max="771" width="5.625" customWidth="1"/>
    <col min="772" max="772" width="15" customWidth="1"/>
    <col min="773" max="773" width="5.625" customWidth="1"/>
    <col min="774" max="774" width="14.75" customWidth="1"/>
    <col min="775" max="775" width="11.25" customWidth="1"/>
    <col min="776" max="776" width="19.125" customWidth="1"/>
    <col min="1021" max="1021" width="5.625" customWidth="1"/>
    <col min="1022" max="1022" width="7.375" customWidth="1"/>
    <col min="1023" max="1023" width="32.875" customWidth="1"/>
    <col min="1024" max="1024" width="4.5" customWidth="1"/>
    <col min="1025" max="1025" width="5.625" customWidth="1"/>
    <col min="1026" max="1026" width="15.25" customWidth="1"/>
    <col min="1027" max="1027" width="5.625" customWidth="1"/>
    <col min="1028" max="1028" width="15" customWidth="1"/>
    <col min="1029" max="1029" width="5.625" customWidth="1"/>
    <col min="1030" max="1030" width="14.75" customWidth="1"/>
    <col min="1031" max="1031" width="11.25" customWidth="1"/>
    <col min="1032" max="1032" width="19.125" customWidth="1"/>
    <col min="1277" max="1277" width="5.625" customWidth="1"/>
    <col min="1278" max="1278" width="7.375" customWidth="1"/>
    <col min="1279" max="1279" width="32.875" customWidth="1"/>
    <col min="1280" max="1280" width="4.5" customWidth="1"/>
    <col min="1281" max="1281" width="5.625" customWidth="1"/>
    <col min="1282" max="1282" width="15.25" customWidth="1"/>
    <col min="1283" max="1283" width="5.625" customWidth="1"/>
    <col min="1284" max="1284" width="15" customWidth="1"/>
    <col min="1285" max="1285" width="5.625" customWidth="1"/>
    <col min="1286" max="1286" width="14.75" customWidth="1"/>
    <col min="1287" max="1287" width="11.25" customWidth="1"/>
    <col min="1288" max="1288" width="19.125" customWidth="1"/>
    <col min="1533" max="1533" width="5.625" customWidth="1"/>
    <col min="1534" max="1534" width="7.375" customWidth="1"/>
    <col min="1535" max="1535" width="32.875" customWidth="1"/>
    <col min="1536" max="1536" width="4.5" customWidth="1"/>
    <col min="1537" max="1537" width="5.625" customWidth="1"/>
    <col min="1538" max="1538" width="15.25" customWidth="1"/>
    <col min="1539" max="1539" width="5.625" customWidth="1"/>
    <col min="1540" max="1540" width="15" customWidth="1"/>
    <col min="1541" max="1541" width="5.625" customWidth="1"/>
    <col min="1542" max="1542" width="14.75" customWidth="1"/>
    <col min="1543" max="1543" width="11.25" customWidth="1"/>
    <col min="1544" max="1544" width="19.125" customWidth="1"/>
    <col min="1789" max="1789" width="5.625" customWidth="1"/>
    <col min="1790" max="1790" width="7.375" customWidth="1"/>
    <col min="1791" max="1791" width="32.875" customWidth="1"/>
    <col min="1792" max="1792" width="4.5" customWidth="1"/>
    <col min="1793" max="1793" width="5.625" customWidth="1"/>
    <col min="1794" max="1794" width="15.25" customWidth="1"/>
    <col min="1795" max="1795" width="5.625" customWidth="1"/>
    <col min="1796" max="1796" width="15" customWidth="1"/>
    <col min="1797" max="1797" width="5.625" customWidth="1"/>
    <col min="1798" max="1798" width="14.75" customWidth="1"/>
    <col min="1799" max="1799" width="11.25" customWidth="1"/>
    <col min="1800" max="1800" width="19.125" customWidth="1"/>
    <col min="2045" max="2045" width="5.625" customWidth="1"/>
    <col min="2046" max="2046" width="7.375" customWidth="1"/>
    <col min="2047" max="2047" width="32.875" customWidth="1"/>
    <col min="2048" max="2048" width="4.5" customWidth="1"/>
    <col min="2049" max="2049" width="5.625" customWidth="1"/>
    <col min="2050" max="2050" width="15.25" customWidth="1"/>
    <col min="2051" max="2051" width="5.625" customWidth="1"/>
    <col min="2052" max="2052" width="15" customWidth="1"/>
    <col min="2053" max="2053" width="5.625" customWidth="1"/>
    <col min="2054" max="2054" width="14.75" customWidth="1"/>
    <col min="2055" max="2055" width="11.25" customWidth="1"/>
    <col min="2056" max="2056" width="19.125" customWidth="1"/>
    <col min="2301" max="2301" width="5.625" customWidth="1"/>
    <col min="2302" max="2302" width="7.375" customWidth="1"/>
    <col min="2303" max="2303" width="32.875" customWidth="1"/>
    <col min="2304" max="2304" width="4.5" customWidth="1"/>
    <col min="2305" max="2305" width="5.625" customWidth="1"/>
    <col min="2306" max="2306" width="15.25" customWidth="1"/>
    <col min="2307" max="2307" width="5.625" customWidth="1"/>
    <col min="2308" max="2308" width="15" customWidth="1"/>
    <col min="2309" max="2309" width="5.625" customWidth="1"/>
    <col min="2310" max="2310" width="14.75" customWidth="1"/>
    <col min="2311" max="2311" width="11.25" customWidth="1"/>
    <col min="2312" max="2312" width="19.125" customWidth="1"/>
    <col min="2557" max="2557" width="5.625" customWidth="1"/>
    <col min="2558" max="2558" width="7.375" customWidth="1"/>
    <col min="2559" max="2559" width="32.875" customWidth="1"/>
    <col min="2560" max="2560" width="4.5" customWidth="1"/>
    <col min="2561" max="2561" width="5.625" customWidth="1"/>
    <col min="2562" max="2562" width="15.25" customWidth="1"/>
    <col min="2563" max="2563" width="5.625" customWidth="1"/>
    <col min="2564" max="2564" width="15" customWidth="1"/>
    <col min="2565" max="2565" width="5.625" customWidth="1"/>
    <col min="2566" max="2566" width="14.75" customWidth="1"/>
    <col min="2567" max="2567" width="11.25" customWidth="1"/>
    <col min="2568" max="2568" width="19.125" customWidth="1"/>
    <col min="2813" max="2813" width="5.625" customWidth="1"/>
    <col min="2814" max="2814" width="7.375" customWidth="1"/>
    <col min="2815" max="2815" width="32.875" customWidth="1"/>
    <col min="2816" max="2816" width="4.5" customWidth="1"/>
    <col min="2817" max="2817" width="5.625" customWidth="1"/>
    <col min="2818" max="2818" width="15.25" customWidth="1"/>
    <col min="2819" max="2819" width="5.625" customWidth="1"/>
    <col min="2820" max="2820" width="15" customWidth="1"/>
    <col min="2821" max="2821" width="5.625" customWidth="1"/>
    <col min="2822" max="2822" width="14.75" customWidth="1"/>
    <col min="2823" max="2823" width="11.25" customWidth="1"/>
    <col min="2824" max="2824" width="19.125" customWidth="1"/>
    <col min="3069" max="3069" width="5.625" customWidth="1"/>
    <col min="3070" max="3070" width="7.375" customWidth="1"/>
    <col min="3071" max="3071" width="32.875" customWidth="1"/>
    <col min="3072" max="3072" width="4.5" customWidth="1"/>
    <col min="3073" max="3073" width="5.625" customWidth="1"/>
    <col min="3074" max="3074" width="15.25" customWidth="1"/>
    <col min="3075" max="3075" width="5.625" customWidth="1"/>
    <col min="3076" max="3076" width="15" customWidth="1"/>
    <col min="3077" max="3077" width="5.625" customWidth="1"/>
    <col min="3078" max="3078" width="14.75" customWidth="1"/>
    <col min="3079" max="3079" width="11.25" customWidth="1"/>
    <col min="3080" max="3080" width="19.125" customWidth="1"/>
    <col min="3325" max="3325" width="5.625" customWidth="1"/>
    <col min="3326" max="3326" width="7.375" customWidth="1"/>
    <col min="3327" max="3327" width="32.875" customWidth="1"/>
    <col min="3328" max="3328" width="4.5" customWidth="1"/>
    <col min="3329" max="3329" width="5.625" customWidth="1"/>
    <col min="3330" max="3330" width="15.25" customWidth="1"/>
    <col min="3331" max="3331" width="5.625" customWidth="1"/>
    <col min="3332" max="3332" width="15" customWidth="1"/>
    <col min="3333" max="3333" width="5.625" customWidth="1"/>
    <col min="3334" max="3334" width="14.75" customWidth="1"/>
    <col min="3335" max="3335" width="11.25" customWidth="1"/>
    <col min="3336" max="3336" width="19.125" customWidth="1"/>
    <col min="3581" max="3581" width="5.625" customWidth="1"/>
    <col min="3582" max="3582" width="7.375" customWidth="1"/>
    <col min="3583" max="3583" width="32.875" customWidth="1"/>
    <col min="3584" max="3584" width="4.5" customWidth="1"/>
    <col min="3585" max="3585" width="5.625" customWidth="1"/>
    <col min="3586" max="3586" width="15.25" customWidth="1"/>
    <col min="3587" max="3587" width="5.625" customWidth="1"/>
    <col min="3588" max="3588" width="15" customWidth="1"/>
    <col min="3589" max="3589" width="5.625" customWidth="1"/>
    <col min="3590" max="3590" width="14.75" customWidth="1"/>
    <col min="3591" max="3591" width="11.25" customWidth="1"/>
    <col min="3592" max="3592" width="19.125" customWidth="1"/>
    <col min="3837" max="3837" width="5.625" customWidth="1"/>
    <col min="3838" max="3838" width="7.375" customWidth="1"/>
    <col min="3839" max="3839" width="32.875" customWidth="1"/>
    <col min="3840" max="3840" width="4.5" customWidth="1"/>
    <col min="3841" max="3841" width="5.625" customWidth="1"/>
    <col min="3842" max="3842" width="15.25" customWidth="1"/>
    <col min="3843" max="3843" width="5.625" customWidth="1"/>
    <col min="3844" max="3844" width="15" customWidth="1"/>
    <col min="3845" max="3845" width="5.625" customWidth="1"/>
    <col min="3846" max="3846" width="14.75" customWidth="1"/>
    <col min="3847" max="3847" width="11.25" customWidth="1"/>
    <col min="3848" max="3848" width="19.125" customWidth="1"/>
    <col min="4093" max="4093" width="5.625" customWidth="1"/>
    <col min="4094" max="4094" width="7.375" customWidth="1"/>
    <col min="4095" max="4095" width="32.875" customWidth="1"/>
    <col min="4096" max="4096" width="4.5" customWidth="1"/>
    <col min="4097" max="4097" width="5.625" customWidth="1"/>
    <col min="4098" max="4098" width="15.25" customWidth="1"/>
    <col min="4099" max="4099" width="5.625" customWidth="1"/>
    <col min="4100" max="4100" width="15" customWidth="1"/>
    <col min="4101" max="4101" width="5.625" customWidth="1"/>
    <col min="4102" max="4102" width="14.75" customWidth="1"/>
    <col min="4103" max="4103" width="11.25" customWidth="1"/>
    <col min="4104" max="4104" width="19.125" customWidth="1"/>
    <col min="4349" max="4349" width="5.625" customWidth="1"/>
    <col min="4350" max="4350" width="7.375" customWidth="1"/>
    <col min="4351" max="4351" width="32.875" customWidth="1"/>
    <col min="4352" max="4352" width="4.5" customWidth="1"/>
    <col min="4353" max="4353" width="5.625" customWidth="1"/>
    <col min="4354" max="4354" width="15.25" customWidth="1"/>
    <col min="4355" max="4355" width="5.625" customWidth="1"/>
    <col min="4356" max="4356" width="15" customWidth="1"/>
    <col min="4357" max="4357" width="5.625" customWidth="1"/>
    <col min="4358" max="4358" width="14.75" customWidth="1"/>
    <col min="4359" max="4359" width="11.25" customWidth="1"/>
    <col min="4360" max="4360" width="19.125" customWidth="1"/>
    <col min="4605" max="4605" width="5.625" customWidth="1"/>
    <col min="4606" max="4606" width="7.375" customWidth="1"/>
    <col min="4607" max="4607" width="32.875" customWidth="1"/>
    <col min="4608" max="4608" width="4.5" customWidth="1"/>
    <col min="4609" max="4609" width="5.625" customWidth="1"/>
    <col min="4610" max="4610" width="15.25" customWidth="1"/>
    <col min="4611" max="4611" width="5.625" customWidth="1"/>
    <col min="4612" max="4612" width="15" customWidth="1"/>
    <col min="4613" max="4613" width="5.625" customWidth="1"/>
    <col min="4614" max="4614" width="14.75" customWidth="1"/>
    <col min="4615" max="4615" width="11.25" customWidth="1"/>
    <col min="4616" max="4616" width="19.125" customWidth="1"/>
    <col min="4861" max="4861" width="5.625" customWidth="1"/>
    <col min="4862" max="4862" width="7.375" customWidth="1"/>
    <col min="4863" max="4863" width="32.875" customWidth="1"/>
    <col min="4864" max="4864" width="4.5" customWidth="1"/>
    <col min="4865" max="4865" width="5.625" customWidth="1"/>
    <col min="4866" max="4866" width="15.25" customWidth="1"/>
    <col min="4867" max="4867" width="5.625" customWidth="1"/>
    <col min="4868" max="4868" width="15" customWidth="1"/>
    <col min="4869" max="4869" width="5.625" customWidth="1"/>
    <col min="4870" max="4870" width="14.75" customWidth="1"/>
    <col min="4871" max="4871" width="11.25" customWidth="1"/>
    <col min="4872" max="4872" width="19.125" customWidth="1"/>
    <col min="5117" max="5117" width="5.625" customWidth="1"/>
    <col min="5118" max="5118" width="7.375" customWidth="1"/>
    <col min="5119" max="5119" width="32.875" customWidth="1"/>
    <col min="5120" max="5120" width="4.5" customWidth="1"/>
    <col min="5121" max="5121" width="5.625" customWidth="1"/>
    <col min="5122" max="5122" width="15.25" customWidth="1"/>
    <col min="5123" max="5123" width="5.625" customWidth="1"/>
    <col min="5124" max="5124" width="15" customWidth="1"/>
    <col min="5125" max="5125" width="5.625" customWidth="1"/>
    <col min="5126" max="5126" width="14.75" customWidth="1"/>
    <col min="5127" max="5127" width="11.25" customWidth="1"/>
    <col min="5128" max="5128" width="19.125" customWidth="1"/>
    <col min="5373" max="5373" width="5.625" customWidth="1"/>
    <col min="5374" max="5374" width="7.375" customWidth="1"/>
    <col min="5375" max="5375" width="32.875" customWidth="1"/>
    <col min="5376" max="5376" width="4.5" customWidth="1"/>
    <col min="5377" max="5377" width="5.625" customWidth="1"/>
    <col min="5378" max="5378" width="15.25" customWidth="1"/>
    <col min="5379" max="5379" width="5.625" customWidth="1"/>
    <col min="5380" max="5380" width="15" customWidth="1"/>
    <col min="5381" max="5381" width="5.625" customWidth="1"/>
    <col min="5382" max="5382" width="14.75" customWidth="1"/>
    <col min="5383" max="5383" width="11.25" customWidth="1"/>
    <col min="5384" max="5384" width="19.125" customWidth="1"/>
    <col min="5629" max="5629" width="5.625" customWidth="1"/>
    <col min="5630" max="5630" width="7.375" customWidth="1"/>
    <col min="5631" max="5631" width="32.875" customWidth="1"/>
    <col min="5632" max="5632" width="4.5" customWidth="1"/>
    <col min="5633" max="5633" width="5.625" customWidth="1"/>
    <col min="5634" max="5634" width="15.25" customWidth="1"/>
    <col min="5635" max="5635" width="5.625" customWidth="1"/>
    <col min="5636" max="5636" width="15" customWidth="1"/>
    <col min="5637" max="5637" width="5.625" customWidth="1"/>
    <col min="5638" max="5638" width="14.75" customWidth="1"/>
    <col min="5639" max="5639" width="11.25" customWidth="1"/>
    <col min="5640" max="5640" width="19.125" customWidth="1"/>
    <col min="5885" max="5885" width="5.625" customWidth="1"/>
    <col min="5886" max="5886" width="7.375" customWidth="1"/>
    <col min="5887" max="5887" width="32.875" customWidth="1"/>
    <col min="5888" max="5888" width="4.5" customWidth="1"/>
    <col min="5889" max="5889" width="5.625" customWidth="1"/>
    <col min="5890" max="5890" width="15.25" customWidth="1"/>
    <col min="5891" max="5891" width="5.625" customWidth="1"/>
    <col min="5892" max="5892" width="15" customWidth="1"/>
    <col min="5893" max="5893" width="5.625" customWidth="1"/>
    <col min="5894" max="5894" width="14.75" customWidth="1"/>
    <col min="5895" max="5895" width="11.25" customWidth="1"/>
    <col min="5896" max="5896" width="19.125" customWidth="1"/>
    <col min="6141" max="6141" width="5.625" customWidth="1"/>
    <col min="6142" max="6142" width="7.375" customWidth="1"/>
    <col min="6143" max="6143" width="32.875" customWidth="1"/>
    <col min="6144" max="6144" width="4.5" customWidth="1"/>
    <col min="6145" max="6145" width="5.625" customWidth="1"/>
    <col min="6146" max="6146" width="15.25" customWidth="1"/>
    <col min="6147" max="6147" width="5.625" customWidth="1"/>
    <col min="6148" max="6148" width="15" customWidth="1"/>
    <col min="6149" max="6149" width="5.625" customWidth="1"/>
    <col min="6150" max="6150" width="14.75" customWidth="1"/>
    <col min="6151" max="6151" width="11.25" customWidth="1"/>
    <col min="6152" max="6152" width="19.125" customWidth="1"/>
    <col min="6397" max="6397" width="5.625" customWidth="1"/>
    <col min="6398" max="6398" width="7.375" customWidth="1"/>
    <col min="6399" max="6399" width="32.875" customWidth="1"/>
    <col min="6400" max="6400" width="4.5" customWidth="1"/>
    <col min="6401" max="6401" width="5.625" customWidth="1"/>
    <col min="6402" max="6402" width="15.25" customWidth="1"/>
    <col min="6403" max="6403" width="5.625" customWidth="1"/>
    <col min="6404" max="6404" width="15" customWidth="1"/>
    <col min="6405" max="6405" width="5.625" customWidth="1"/>
    <col min="6406" max="6406" width="14.75" customWidth="1"/>
    <col min="6407" max="6407" width="11.25" customWidth="1"/>
    <col min="6408" max="6408" width="19.125" customWidth="1"/>
    <col min="6653" max="6653" width="5.625" customWidth="1"/>
    <col min="6654" max="6654" width="7.375" customWidth="1"/>
    <col min="6655" max="6655" width="32.875" customWidth="1"/>
    <col min="6656" max="6656" width="4.5" customWidth="1"/>
    <col min="6657" max="6657" width="5.625" customWidth="1"/>
    <col min="6658" max="6658" width="15.25" customWidth="1"/>
    <col min="6659" max="6659" width="5.625" customWidth="1"/>
    <col min="6660" max="6660" width="15" customWidth="1"/>
    <col min="6661" max="6661" width="5.625" customWidth="1"/>
    <col min="6662" max="6662" width="14.75" customWidth="1"/>
    <col min="6663" max="6663" width="11.25" customWidth="1"/>
    <col min="6664" max="6664" width="19.125" customWidth="1"/>
    <col min="6909" max="6909" width="5.625" customWidth="1"/>
    <col min="6910" max="6910" width="7.375" customWidth="1"/>
    <col min="6911" max="6911" width="32.875" customWidth="1"/>
    <col min="6912" max="6912" width="4.5" customWidth="1"/>
    <col min="6913" max="6913" width="5.625" customWidth="1"/>
    <col min="6914" max="6914" width="15.25" customWidth="1"/>
    <col min="6915" max="6915" width="5.625" customWidth="1"/>
    <col min="6916" max="6916" width="15" customWidth="1"/>
    <col min="6917" max="6917" width="5.625" customWidth="1"/>
    <col min="6918" max="6918" width="14.75" customWidth="1"/>
    <col min="6919" max="6919" width="11.25" customWidth="1"/>
    <col min="6920" max="6920" width="19.125" customWidth="1"/>
    <col min="7165" max="7165" width="5.625" customWidth="1"/>
    <col min="7166" max="7166" width="7.375" customWidth="1"/>
    <col min="7167" max="7167" width="32.875" customWidth="1"/>
    <col min="7168" max="7168" width="4.5" customWidth="1"/>
    <col min="7169" max="7169" width="5.625" customWidth="1"/>
    <col min="7170" max="7170" width="15.25" customWidth="1"/>
    <col min="7171" max="7171" width="5.625" customWidth="1"/>
    <col min="7172" max="7172" width="15" customWidth="1"/>
    <col min="7173" max="7173" width="5.625" customWidth="1"/>
    <col min="7174" max="7174" width="14.75" customWidth="1"/>
    <col min="7175" max="7175" width="11.25" customWidth="1"/>
    <col min="7176" max="7176" width="19.125" customWidth="1"/>
    <col min="7421" max="7421" width="5.625" customWidth="1"/>
    <col min="7422" max="7422" width="7.375" customWidth="1"/>
    <col min="7423" max="7423" width="32.875" customWidth="1"/>
    <col min="7424" max="7424" width="4.5" customWidth="1"/>
    <col min="7425" max="7425" width="5.625" customWidth="1"/>
    <col min="7426" max="7426" width="15.25" customWidth="1"/>
    <col min="7427" max="7427" width="5.625" customWidth="1"/>
    <col min="7428" max="7428" width="15" customWidth="1"/>
    <col min="7429" max="7429" width="5.625" customWidth="1"/>
    <col min="7430" max="7430" width="14.75" customWidth="1"/>
    <col min="7431" max="7431" width="11.25" customWidth="1"/>
    <col min="7432" max="7432" width="19.125" customWidth="1"/>
    <col min="7677" max="7677" width="5.625" customWidth="1"/>
    <col min="7678" max="7678" width="7.375" customWidth="1"/>
    <col min="7679" max="7679" width="32.875" customWidth="1"/>
    <col min="7680" max="7680" width="4.5" customWidth="1"/>
    <col min="7681" max="7681" width="5.625" customWidth="1"/>
    <col min="7682" max="7682" width="15.25" customWidth="1"/>
    <col min="7683" max="7683" width="5.625" customWidth="1"/>
    <col min="7684" max="7684" width="15" customWidth="1"/>
    <col min="7685" max="7685" width="5.625" customWidth="1"/>
    <col min="7686" max="7686" width="14.75" customWidth="1"/>
    <col min="7687" max="7687" width="11.25" customWidth="1"/>
    <col min="7688" max="7688" width="19.125" customWidth="1"/>
    <col min="7933" max="7933" width="5.625" customWidth="1"/>
    <col min="7934" max="7934" width="7.375" customWidth="1"/>
    <col min="7935" max="7935" width="32.875" customWidth="1"/>
    <col min="7936" max="7936" width="4.5" customWidth="1"/>
    <col min="7937" max="7937" width="5.625" customWidth="1"/>
    <col min="7938" max="7938" width="15.25" customWidth="1"/>
    <col min="7939" max="7939" width="5.625" customWidth="1"/>
    <col min="7940" max="7940" width="15" customWidth="1"/>
    <col min="7941" max="7941" width="5.625" customWidth="1"/>
    <col min="7942" max="7942" width="14.75" customWidth="1"/>
    <col min="7943" max="7943" width="11.25" customWidth="1"/>
    <col min="7944" max="7944" width="19.125" customWidth="1"/>
    <col min="8189" max="8189" width="5.625" customWidth="1"/>
    <col min="8190" max="8190" width="7.375" customWidth="1"/>
    <col min="8191" max="8191" width="32.875" customWidth="1"/>
    <col min="8192" max="8192" width="4.5" customWidth="1"/>
    <col min="8193" max="8193" width="5.625" customWidth="1"/>
    <col min="8194" max="8194" width="15.25" customWidth="1"/>
    <col min="8195" max="8195" width="5.625" customWidth="1"/>
    <col min="8196" max="8196" width="15" customWidth="1"/>
    <col min="8197" max="8197" width="5.625" customWidth="1"/>
    <col min="8198" max="8198" width="14.75" customWidth="1"/>
    <col min="8199" max="8199" width="11.25" customWidth="1"/>
    <col min="8200" max="8200" width="19.125" customWidth="1"/>
    <col min="8445" max="8445" width="5.625" customWidth="1"/>
    <col min="8446" max="8446" width="7.375" customWidth="1"/>
    <col min="8447" max="8447" width="32.875" customWidth="1"/>
    <col min="8448" max="8448" width="4.5" customWidth="1"/>
    <col min="8449" max="8449" width="5.625" customWidth="1"/>
    <col min="8450" max="8450" width="15.25" customWidth="1"/>
    <col min="8451" max="8451" width="5.625" customWidth="1"/>
    <col min="8452" max="8452" width="15" customWidth="1"/>
    <col min="8453" max="8453" width="5.625" customWidth="1"/>
    <col min="8454" max="8454" width="14.75" customWidth="1"/>
    <col min="8455" max="8455" width="11.25" customWidth="1"/>
    <col min="8456" max="8456" width="19.125" customWidth="1"/>
    <col min="8701" max="8701" width="5.625" customWidth="1"/>
    <col min="8702" max="8702" width="7.375" customWidth="1"/>
    <col min="8703" max="8703" width="32.875" customWidth="1"/>
    <col min="8704" max="8704" width="4.5" customWidth="1"/>
    <col min="8705" max="8705" width="5.625" customWidth="1"/>
    <col min="8706" max="8706" width="15.25" customWidth="1"/>
    <col min="8707" max="8707" width="5.625" customWidth="1"/>
    <col min="8708" max="8708" width="15" customWidth="1"/>
    <col min="8709" max="8709" width="5.625" customWidth="1"/>
    <col min="8710" max="8710" width="14.75" customWidth="1"/>
    <col min="8711" max="8711" width="11.25" customWidth="1"/>
    <col min="8712" max="8712" width="19.125" customWidth="1"/>
    <col min="8957" max="8957" width="5.625" customWidth="1"/>
    <col min="8958" max="8958" width="7.375" customWidth="1"/>
    <col min="8959" max="8959" width="32.875" customWidth="1"/>
    <col min="8960" max="8960" width="4.5" customWidth="1"/>
    <col min="8961" max="8961" width="5.625" customWidth="1"/>
    <col min="8962" max="8962" width="15.25" customWidth="1"/>
    <col min="8963" max="8963" width="5.625" customWidth="1"/>
    <col min="8964" max="8964" width="15" customWidth="1"/>
    <col min="8965" max="8965" width="5.625" customWidth="1"/>
    <col min="8966" max="8966" width="14.75" customWidth="1"/>
    <col min="8967" max="8967" width="11.25" customWidth="1"/>
    <col min="8968" max="8968" width="19.125" customWidth="1"/>
    <col min="9213" max="9213" width="5.625" customWidth="1"/>
    <col min="9214" max="9214" width="7.375" customWidth="1"/>
    <col min="9215" max="9215" width="32.875" customWidth="1"/>
    <col min="9216" max="9216" width="4.5" customWidth="1"/>
    <col min="9217" max="9217" width="5.625" customWidth="1"/>
    <col min="9218" max="9218" width="15.25" customWidth="1"/>
    <col min="9219" max="9219" width="5.625" customWidth="1"/>
    <col min="9220" max="9220" width="15" customWidth="1"/>
    <col min="9221" max="9221" width="5.625" customWidth="1"/>
    <col min="9222" max="9222" width="14.75" customWidth="1"/>
    <col min="9223" max="9223" width="11.25" customWidth="1"/>
    <col min="9224" max="9224" width="19.125" customWidth="1"/>
    <col min="9469" max="9469" width="5.625" customWidth="1"/>
    <col min="9470" max="9470" width="7.375" customWidth="1"/>
    <col min="9471" max="9471" width="32.875" customWidth="1"/>
    <col min="9472" max="9472" width="4.5" customWidth="1"/>
    <col min="9473" max="9473" width="5.625" customWidth="1"/>
    <col min="9474" max="9474" width="15.25" customWidth="1"/>
    <col min="9475" max="9475" width="5.625" customWidth="1"/>
    <col min="9476" max="9476" width="15" customWidth="1"/>
    <col min="9477" max="9477" width="5.625" customWidth="1"/>
    <col min="9478" max="9478" width="14.75" customWidth="1"/>
    <col min="9479" max="9479" width="11.25" customWidth="1"/>
    <col min="9480" max="9480" width="19.125" customWidth="1"/>
    <col min="9725" max="9725" width="5.625" customWidth="1"/>
    <col min="9726" max="9726" width="7.375" customWidth="1"/>
    <col min="9727" max="9727" width="32.875" customWidth="1"/>
    <col min="9728" max="9728" width="4.5" customWidth="1"/>
    <col min="9729" max="9729" width="5.625" customWidth="1"/>
    <col min="9730" max="9730" width="15.25" customWidth="1"/>
    <col min="9731" max="9731" width="5.625" customWidth="1"/>
    <col min="9732" max="9732" width="15" customWidth="1"/>
    <col min="9733" max="9733" width="5.625" customWidth="1"/>
    <col min="9734" max="9734" width="14.75" customWidth="1"/>
    <col min="9735" max="9735" width="11.25" customWidth="1"/>
    <col min="9736" max="9736" width="19.125" customWidth="1"/>
    <col min="9981" max="9981" width="5.625" customWidth="1"/>
    <col min="9982" max="9982" width="7.375" customWidth="1"/>
    <col min="9983" max="9983" width="32.875" customWidth="1"/>
    <col min="9984" max="9984" width="4.5" customWidth="1"/>
    <col min="9985" max="9985" width="5.625" customWidth="1"/>
    <col min="9986" max="9986" width="15.25" customWidth="1"/>
    <col min="9987" max="9987" width="5.625" customWidth="1"/>
    <col min="9988" max="9988" width="15" customWidth="1"/>
    <col min="9989" max="9989" width="5.625" customWidth="1"/>
    <col min="9990" max="9990" width="14.75" customWidth="1"/>
    <col min="9991" max="9991" width="11.25" customWidth="1"/>
    <col min="9992" max="9992" width="19.125" customWidth="1"/>
    <col min="10237" max="10237" width="5.625" customWidth="1"/>
    <col min="10238" max="10238" width="7.375" customWidth="1"/>
    <col min="10239" max="10239" width="32.875" customWidth="1"/>
    <col min="10240" max="10240" width="4.5" customWidth="1"/>
    <col min="10241" max="10241" width="5.625" customWidth="1"/>
    <col min="10242" max="10242" width="15.25" customWidth="1"/>
    <col min="10243" max="10243" width="5.625" customWidth="1"/>
    <col min="10244" max="10244" width="15" customWidth="1"/>
    <col min="10245" max="10245" width="5.625" customWidth="1"/>
    <col min="10246" max="10246" width="14.75" customWidth="1"/>
    <col min="10247" max="10247" width="11.25" customWidth="1"/>
    <col min="10248" max="10248" width="19.125" customWidth="1"/>
    <col min="10493" max="10493" width="5.625" customWidth="1"/>
    <col min="10494" max="10494" width="7.375" customWidth="1"/>
    <col min="10495" max="10495" width="32.875" customWidth="1"/>
    <col min="10496" max="10496" width="4.5" customWidth="1"/>
    <col min="10497" max="10497" width="5.625" customWidth="1"/>
    <col min="10498" max="10498" width="15.25" customWidth="1"/>
    <col min="10499" max="10499" width="5.625" customWidth="1"/>
    <col min="10500" max="10500" width="15" customWidth="1"/>
    <col min="10501" max="10501" width="5.625" customWidth="1"/>
    <col min="10502" max="10502" width="14.75" customWidth="1"/>
    <col min="10503" max="10503" width="11.25" customWidth="1"/>
    <col min="10504" max="10504" width="19.125" customWidth="1"/>
    <col min="10749" max="10749" width="5.625" customWidth="1"/>
    <col min="10750" max="10750" width="7.375" customWidth="1"/>
    <col min="10751" max="10751" width="32.875" customWidth="1"/>
    <col min="10752" max="10752" width="4.5" customWidth="1"/>
    <col min="10753" max="10753" width="5.625" customWidth="1"/>
    <col min="10754" max="10754" width="15.25" customWidth="1"/>
    <col min="10755" max="10755" width="5.625" customWidth="1"/>
    <col min="10756" max="10756" width="15" customWidth="1"/>
    <col min="10757" max="10757" width="5.625" customWidth="1"/>
    <col min="10758" max="10758" width="14.75" customWidth="1"/>
    <col min="10759" max="10759" width="11.25" customWidth="1"/>
    <col min="10760" max="10760" width="19.125" customWidth="1"/>
    <col min="11005" max="11005" width="5.625" customWidth="1"/>
    <col min="11006" max="11006" width="7.375" customWidth="1"/>
    <col min="11007" max="11007" width="32.875" customWidth="1"/>
    <col min="11008" max="11008" width="4.5" customWidth="1"/>
    <col min="11009" max="11009" width="5.625" customWidth="1"/>
    <col min="11010" max="11010" width="15.25" customWidth="1"/>
    <col min="11011" max="11011" width="5.625" customWidth="1"/>
    <col min="11012" max="11012" width="15" customWidth="1"/>
    <col min="11013" max="11013" width="5.625" customWidth="1"/>
    <col min="11014" max="11014" width="14.75" customWidth="1"/>
    <col min="11015" max="11015" width="11.25" customWidth="1"/>
    <col min="11016" max="11016" width="19.125" customWidth="1"/>
    <col min="11261" max="11261" width="5.625" customWidth="1"/>
    <col min="11262" max="11262" width="7.375" customWidth="1"/>
    <col min="11263" max="11263" width="32.875" customWidth="1"/>
    <col min="11264" max="11264" width="4.5" customWidth="1"/>
    <col min="11265" max="11265" width="5.625" customWidth="1"/>
    <col min="11266" max="11266" width="15.25" customWidth="1"/>
    <col min="11267" max="11267" width="5.625" customWidth="1"/>
    <col min="11268" max="11268" width="15" customWidth="1"/>
    <col min="11269" max="11269" width="5.625" customWidth="1"/>
    <col min="11270" max="11270" width="14.75" customWidth="1"/>
    <col min="11271" max="11271" width="11.25" customWidth="1"/>
    <col min="11272" max="11272" width="19.125" customWidth="1"/>
    <col min="11517" max="11517" width="5.625" customWidth="1"/>
    <col min="11518" max="11518" width="7.375" customWidth="1"/>
    <col min="11519" max="11519" width="32.875" customWidth="1"/>
    <col min="11520" max="11520" width="4.5" customWidth="1"/>
    <col min="11521" max="11521" width="5.625" customWidth="1"/>
    <col min="11522" max="11522" width="15.25" customWidth="1"/>
    <col min="11523" max="11523" width="5.625" customWidth="1"/>
    <col min="11524" max="11524" width="15" customWidth="1"/>
    <col min="11525" max="11525" width="5.625" customWidth="1"/>
    <col min="11526" max="11526" width="14.75" customWidth="1"/>
    <col min="11527" max="11527" width="11.25" customWidth="1"/>
    <col min="11528" max="11528" width="19.125" customWidth="1"/>
    <col min="11773" max="11773" width="5.625" customWidth="1"/>
    <col min="11774" max="11774" width="7.375" customWidth="1"/>
    <col min="11775" max="11775" width="32.875" customWidth="1"/>
    <col min="11776" max="11776" width="4.5" customWidth="1"/>
    <col min="11777" max="11777" width="5.625" customWidth="1"/>
    <col min="11778" max="11778" width="15.25" customWidth="1"/>
    <col min="11779" max="11779" width="5.625" customWidth="1"/>
    <col min="11780" max="11780" width="15" customWidth="1"/>
    <col min="11781" max="11781" width="5.625" customWidth="1"/>
    <col min="11782" max="11782" width="14.75" customWidth="1"/>
    <col min="11783" max="11783" width="11.25" customWidth="1"/>
    <col min="11784" max="11784" width="19.125" customWidth="1"/>
    <col min="12029" max="12029" width="5.625" customWidth="1"/>
    <col min="12030" max="12030" width="7.375" customWidth="1"/>
    <col min="12031" max="12031" width="32.875" customWidth="1"/>
    <col min="12032" max="12032" width="4.5" customWidth="1"/>
    <col min="12033" max="12033" width="5.625" customWidth="1"/>
    <col min="12034" max="12034" width="15.25" customWidth="1"/>
    <col min="12035" max="12035" width="5.625" customWidth="1"/>
    <col min="12036" max="12036" width="15" customWidth="1"/>
    <col min="12037" max="12037" width="5.625" customWidth="1"/>
    <col min="12038" max="12038" width="14.75" customWidth="1"/>
    <col min="12039" max="12039" width="11.25" customWidth="1"/>
    <col min="12040" max="12040" width="19.125" customWidth="1"/>
    <col min="12285" max="12285" width="5.625" customWidth="1"/>
    <col min="12286" max="12286" width="7.375" customWidth="1"/>
    <col min="12287" max="12287" width="32.875" customWidth="1"/>
    <col min="12288" max="12288" width="4.5" customWidth="1"/>
    <col min="12289" max="12289" width="5.625" customWidth="1"/>
    <col min="12290" max="12290" width="15.25" customWidth="1"/>
    <col min="12291" max="12291" width="5.625" customWidth="1"/>
    <col min="12292" max="12292" width="15" customWidth="1"/>
    <col min="12293" max="12293" width="5.625" customWidth="1"/>
    <col min="12294" max="12294" width="14.75" customWidth="1"/>
    <col min="12295" max="12295" width="11.25" customWidth="1"/>
    <col min="12296" max="12296" width="19.125" customWidth="1"/>
    <col min="12541" max="12541" width="5.625" customWidth="1"/>
    <col min="12542" max="12542" width="7.375" customWidth="1"/>
    <col min="12543" max="12543" width="32.875" customWidth="1"/>
    <col min="12544" max="12544" width="4.5" customWidth="1"/>
    <col min="12545" max="12545" width="5.625" customWidth="1"/>
    <col min="12546" max="12546" width="15.25" customWidth="1"/>
    <col min="12547" max="12547" width="5.625" customWidth="1"/>
    <col min="12548" max="12548" width="15" customWidth="1"/>
    <col min="12549" max="12549" width="5.625" customWidth="1"/>
    <col min="12550" max="12550" width="14.75" customWidth="1"/>
    <col min="12551" max="12551" width="11.25" customWidth="1"/>
    <col min="12552" max="12552" width="19.125" customWidth="1"/>
    <col min="12797" max="12797" width="5.625" customWidth="1"/>
    <col min="12798" max="12798" width="7.375" customWidth="1"/>
    <col min="12799" max="12799" width="32.875" customWidth="1"/>
    <col min="12800" max="12800" width="4.5" customWidth="1"/>
    <col min="12801" max="12801" width="5.625" customWidth="1"/>
    <col min="12802" max="12802" width="15.25" customWidth="1"/>
    <col min="12803" max="12803" width="5.625" customWidth="1"/>
    <col min="12804" max="12804" width="15" customWidth="1"/>
    <col min="12805" max="12805" width="5.625" customWidth="1"/>
    <col min="12806" max="12806" width="14.75" customWidth="1"/>
    <col min="12807" max="12807" width="11.25" customWidth="1"/>
    <col min="12808" max="12808" width="19.125" customWidth="1"/>
    <col min="13053" max="13053" width="5.625" customWidth="1"/>
    <col min="13054" max="13054" width="7.375" customWidth="1"/>
    <col min="13055" max="13055" width="32.875" customWidth="1"/>
    <col min="13056" max="13056" width="4.5" customWidth="1"/>
    <col min="13057" max="13057" width="5.625" customWidth="1"/>
    <col min="13058" max="13058" width="15.25" customWidth="1"/>
    <col min="13059" max="13059" width="5.625" customWidth="1"/>
    <col min="13060" max="13060" width="15" customWidth="1"/>
    <col min="13061" max="13061" width="5.625" customWidth="1"/>
    <col min="13062" max="13062" width="14.75" customWidth="1"/>
    <col min="13063" max="13063" width="11.25" customWidth="1"/>
    <col min="13064" max="13064" width="19.125" customWidth="1"/>
    <col min="13309" max="13309" width="5.625" customWidth="1"/>
    <col min="13310" max="13310" width="7.375" customWidth="1"/>
    <col min="13311" max="13311" width="32.875" customWidth="1"/>
    <col min="13312" max="13312" width="4.5" customWidth="1"/>
    <col min="13313" max="13313" width="5.625" customWidth="1"/>
    <col min="13314" max="13314" width="15.25" customWidth="1"/>
    <col min="13315" max="13315" width="5.625" customWidth="1"/>
    <col min="13316" max="13316" width="15" customWidth="1"/>
    <col min="13317" max="13317" width="5.625" customWidth="1"/>
    <col min="13318" max="13318" width="14.75" customWidth="1"/>
    <col min="13319" max="13319" width="11.25" customWidth="1"/>
    <col min="13320" max="13320" width="19.125" customWidth="1"/>
    <col min="13565" max="13565" width="5.625" customWidth="1"/>
    <col min="13566" max="13566" width="7.375" customWidth="1"/>
    <col min="13567" max="13567" width="32.875" customWidth="1"/>
    <col min="13568" max="13568" width="4.5" customWidth="1"/>
    <col min="13569" max="13569" width="5.625" customWidth="1"/>
    <col min="13570" max="13570" width="15.25" customWidth="1"/>
    <col min="13571" max="13571" width="5.625" customWidth="1"/>
    <col min="13572" max="13572" width="15" customWidth="1"/>
    <col min="13573" max="13573" width="5.625" customWidth="1"/>
    <col min="13574" max="13574" width="14.75" customWidth="1"/>
    <col min="13575" max="13575" width="11.25" customWidth="1"/>
    <col min="13576" max="13576" width="19.125" customWidth="1"/>
    <col min="13821" max="13821" width="5.625" customWidth="1"/>
    <col min="13822" max="13822" width="7.375" customWidth="1"/>
    <col min="13823" max="13823" width="32.875" customWidth="1"/>
    <col min="13824" max="13824" width="4.5" customWidth="1"/>
    <col min="13825" max="13825" width="5.625" customWidth="1"/>
    <col min="13826" max="13826" width="15.25" customWidth="1"/>
    <col min="13827" max="13827" width="5.625" customWidth="1"/>
    <col min="13828" max="13828" width="15" customWidth="1"/>
    <col min="13829" max="13829" width="5.625" customWidth="1"/>
    <col min="13830" max="13830" width="14.75" customWidth="1"/>
    <col min="13831" max="13831" width="11.25" customWidth="1"/>
    <col min="13832" max="13832" width="19.125" customWidth="1"/>
    <col min="14077" max="14077" width="5.625" customWidth="1"/>
    <col min="14078" max="14078" width="7.375" customWidth="1"/>
    <col min="14079" max="14079" width="32.875" customWidth="1"/>
    <col min="14080" max="14080" width="4.5" customWidth="1"/>
    <col min="14081" max="14081" width="5.625" customWidth="1"/>
    <col min="14082" max="14082" width="15.25" customWidth="1"/>
    <col min="14083" max="14083" width="5.625" customWidth="1"/>
    <col min="14084" max="14084" width="15" customWidth="1"/>
    <col min="14085" max="14085" width="5.625" customWidth="1"/>
    <col min="14086" max="14086" width="14.75" customWidth="1"/>
    <col min="14087" max="14087" width="11.25" customWidth="1"/>
    <col min="14088" max="14088" width="19.125" customWidth="1"/>
    <col min="14333" max="14333" width="5.625" customWidth="1"/>
    <col min="14334" max="14334" width="7.375" customWidth="1"/>
    <col min="14335" max="14335" width="32.875" customWidth="1"/>
    <col min="14336" max="14336" width="4.5" customWidth="1"/>
    <col min="14337" max="14337" width="5.625" customWidth="1"/>
    <col min="14338" max="14338" width="15.25" customWidth="1"/>
    <col min="14339" max="14339" width="5.625" customWidth="1"/>
    <col min="14340" max="14340" width="15" customWidth="1"/>
    <col min="14341" max="14341" width="5.625" customWidth="1"/>
    <col min="14342" max="14342" width="14.75" customWidth="1"/>
    <col min="14343" max="14343" width="11.25" customWidth="1"/>
    <col min="14344" max="14344" width="19.125" customWidth="1"/>
    <col min="14589" max="14589" width="5.625" customWidth="1"/>
    <col min="14590" max="14590" width="7.375" customWidth="1"/>
    <col min="14591" max="14591" width="32.875" customWidth="1"/>
    <col min="14592" max="14592" width="4.5" customWidth="1"/>
    <col min="14593" max="14593" width="5.625" customWidth="1"/>
    <col min="14594" max="14594" width="15.25" customWidth="1"/>
    <col min="14595" max="14595" width="5.625" customWidth="1"/>
    <col min="14596" max="14596" width="15" customWidth="1"/>
    <col min="14597" max="14597" width="5.625" customWidth="1"/>
    <col min="14598" max="14598" width="14.75" customWidth="1"/>
    <col min="14599" max="14599" width="11.25" customWidth="1"/>
    <col min="14600" max="14600" width="19.125" customWidth="1"/>
    <col min="14845" max="14845" width="5.625" customWidth="1"/>
    <col min="14846" max="14846" width="7.375" customWidth="1"/>
    <col min="14847" max="14847" width="32.875" customWidth="1"/>
    <col min="14848" max="14848" width="4.5" customWidth="1"/>
    <col min="14849" max="14849" width="5.625" customWidth="1"/>
    <col min="14850" max="14850" width="15.25" customWidth="1"/>
    <col min="14851" max="14851" width="5.625" customWidth="1"/>
    <col min="14852" max="14852" width="15" customWidth="1"/>
    <col min="14853" max="14853" width="5.625" customWidth="1"/>
    <col min="14854" max="14854" width="14.75" customWidth="1"/>
    <col min="14855" max="14855" width="11.25" customWidth="1"/>
    <col min="14856" max="14856" width="19.125" customWidth="1"/>
    <col min="15101" max="15101" width="5.625" customWidth="1"/>
    <col min="15102" max="15102" width="7.375" customWidth="1"/>
    <col min="15103" max="15103" width="32.875" customWidth="1"/>
    <col min="15104" max="15104" width="4.5" customWidth="1"/>
    <col min="15105" max="15105" width="5.625" customWidth="1"/>
    <col min="15106" max="15106" width="15.25" customWidth="1"/>
    <col min="15107" max="15107" width="5.625" customWidth="1"/>
    <col min="15108" max="15108" width="15" customWidth="1"/>
    <col min="15109" max="15109" width="5.625" customWidth="1"/>
    <col min="15110" max="15110" width="14.75" customWidth="1"/>
    <col min="15111" max="15111" width="11.25" customWidth="1"/>
    <col min="15112" max="15112" width="19.125" customWidth="1"/>
    <col min="15357" max="15357" width="5.625" customWidth="1"/>
    <col min="15358" max="15358" width="7.375" customWidth="1"/>
    <col min="15359" max="15359" width="32.875" customWidth="1"/>
    <col min="15360" max="15360" width="4.5" customWidth="1"/>
    <col min="15361" max="15361" width="5.625" customWidth="1"/>
    <col min="15362" max="15362" width="15.25" customWidth="1"/>
    <col min="15363" max="15363" width="5.625" customWidth="1"/>
    <col min="15364" max="15364" width="15" customWidth="1"/>
    <col min="15365" max="15365" width="5.625" customWidth="1"/>
    <col min="15366" max="15366" width="14.75" customWidth="1"/>
    <col min="15367" max="15367" width="11.25" customWidth="1"/>
    <col min="15368" max="15368" width="19.125" customWidth="1"/>
    <col min="15613" max="15613" width="5.625" customWidth="1"/>
    <col min="15614" max="15614" width="7.375" customWidth="1"/>
    <col min="15615" max="15615" width="32.875" customWidth="1"/>
    <col min="15616" max="15616" width="4.5" customWidth="1"/>
    <col min="15617" max="15617" width="5.625" customWidth="1"/>
    <col min="15618" max="15618" width="15.25" customWidth="1"/>
    <col min="15619" max="15619" width="5.625" customWidth="1"/>
    <col min="15620" max="15620" width="15" customWidth="1"/>
    <col min="15621" max="15621" width="5.625" customWidth="1"/>
    <col min="15622" max="15622" width="14.75" customWidth="1"/>
    <col min="15623" max="15623" width="11.25" customWidth="1"/>
    <col min="15624" max="15624" width="19.125" customWidth="1"/>
    <col min="15869" max="15869" width="5.625" customWidth="1"/>
    <col min="15870" max="15870" width="7.375" customWidth="1"/>
    <col min="15871" max="15871" width="32.875" customWidth="1"/>
    <col min="15872" max="15872" width="4.5" customWidth="1"/>
    <col min="15873" max="15873" width="5.625" customWidth="1"/>
    <col min="15874" max="15874" width="15.25" customWidth="1"/>
    <col min="15875" max="15875" width="5.625" customWidth="1"/>
    <col min="15876" max="15876" width="15" customWidth="1"/>
    <col min="15877" max="15877" width="5.625" customWidth="1"/>
    <col min="15878" max="15878" width="14.75" customWidth="1"/>
    <col min="15879" max="15879" width="11.25" customWidth="1"/>
    <col min="15880" max="15880" width="19.125" customWidth="1"/>
    <col min="16125" max="16125" width="5.625" customWidth="1"/>
    <col min="16126" max="16126" width="7.375" customWidth="1"/>
    <col min="16127" max="16127" width="32.875" customWidth="1"/>
    <col min="16128" max="16128" width="4.5" customWidth="1"/>
    <col min="16129" max="16129" width="5.625" customWidth="1"/>
    <col min="16130" max="16130" width="15.25" customWidth="1"/>
    <col min="16131" max="16131" width="5.625" customWidth="1"/>
    <col min="16132" max="16132" width="15" customWidth="1"/>
    <col min="16133" max="16133" width="5.625" customWidth="1"/>
    <col min="16134" max="16134" width="14.75" customWidth="1"/>
    <col min="16135" max="16135" width="11.25" customWidth="1"/>
    <col min="16136" max="16136" width="19.125" customWidth="1"/>
  </cols>
  <sheetData>
    <row r="1" spans="1:15" ht="35.1" customHeight="1">
      <c r="C1" s="237" t="s">
        <v>105</v>
      </c>
      <c r="D1" s="237"/>
      <c r="E1" s="237"/>
      <c r="F1" s="237"/>
      <c r="G1" s="237"/>
      <c r="H1" s="237"/>
      <c r="I1" s="237"/>
      <c r="J1" s="237"/>
      <c r="K1" s="237"/>
      <c r="L1" s="237"/>
    </row>
    <row r="2" spans="1:15" ht="20.100000000000001" customHeight="1">
      <c r="I2" s="73"/>
      <c r="J2" s="73"/>
      <c r="K2" s="114" t="s">
        <v>66</v>
      </c>
    </row>
    <row r="3" spans="1:15" ht="20.100000000000001" customHeight="1">
      <c r="H3" s="72"/>
      <c r="J3" s="73"/>
      <c r="K3" s="259" t="s">
        <v>89</v>
      </c>
      <c r="L3" s="259"/>
      <c r="M3" s="259"/>
    </row>
    <row r="4" spans="1:15" ht="20.100000000000001" customHeight="1">
      <c r="H4" s="72"/>
      <c r="J4" s="73"/>
      <c r="K4" s="259" t="s">
        <v>67</v>
      </c>
      <c r="L4" s="259"/>
      <c r="M4" s="259"/>
    </row>
    <row r="5" spans="1:15" ht="14.25" thickBot="1">
      <c r="J5" s="71"/>
      <c r="K5" s="71"/>
    </row>
    <row r="6" spans="1:15" ht="35.1" customHeight="1">
      <c r="A6" s="239" t="s">
        <v>54</v>
      </c>
      <c r="B6" s="240"/>
      <c r="C6" s="253"/>
      <c r="D6" s="254"/>
      <c r="E6" s="254"/>
      <c r="F6" s="254"/>
      <c r="G6" s="254"/>
      <c r="H6" s="254"/>
      <c r="I6" s="254"/>
      <c r="J6" s="254"/>
      <c r="K6" s="254"/>
      <c r="L6" s="254"/>
      <c r="M6" s="255"/>
    </row>
    <row r="7" spans="1:15" ht="35.1" customHeight="1">
      <c r="A7" s="247" t="s">
        <v>124</v>
      </c>
      <c r="B7" s="200"/>
      <c r="C7" s="127" t="s">
        <v>114</v>
      </c>
      <c r="D7" s="256"/>
      <c r="E7" s="197"/>
      <c r="F7" s="193"/>
      <c r="G7" s="194"/>
      <c r="H7" s="194"/>
      <c r="I7" s="194"/>
      <c r="J7" s="194"/>
      <c r="K7" s="194"/>
      <c r="L7" s="194"/>
      <c r="M7" s="257"/>
    </row>
    <row r="8" spans="1:15" ht="35.1" customHeight="1">
      <c r="A8" s="247" t="s">
        <v>68</v>
      </c>
      <c r="B8" s="200"/>
      <c r="C8" s="188"/>
      <c r="D8" s="188"/>
      <c r="E8" s="188"/>
      <c r="F8" s="188"/>
      <c r="G8" s="188"/>
      <c r="H8" s="188"/>
      <c r="I8" s="126" t="s">
        <v>69</v>
      </c>
      <c r="J8" s="188"/>
      <c r="K8" s="188"/>
      <c r="L8" s="188"/>
      <c r="M8" s="192"/>
    </row>
    <row r="9" spans="1:15" ht="35.1" customHeight="1">
      <c r="A9" s="248" t="s">
        <v>87</v>
      </c>
      <c r="B9" s="249"/>
      <c r="C9" s="189"/>
      <c r="D9" s="190"/>
      <c r="E9" s="190"/>
      <c r="F9" s="190"/>
      <c r="G9" s="190"/>
      <c r="H9" s="190"/>
      <c r="I9" s="128" t="s">
        <v>81</v>
      </c>
      <c r="J9" s="190"/>
      <c r="K9" s="190"/>
      <c r="L9" s="190"/>
      <c r="M9" s="191"/>
      <c r="N9" s="45"/>
    </row>
    <row r="10" spans="1:15" ht="54" customHeight="1" thickBot="1">
      <c r="A10" s="260" t="s">
        <v>88</v>
      </c>
      <c r="B10" s="261"/>
      <c r="C10" s="262"/>
      <c r="D10" s="263"/>
      <c r="E10" s="263"/>
      <c r="F10" s="263"/>
      <c r="G10" s="263"/>
      <c r="H10" s="263"/>
      <c r="I10" s="263"/>
      <c r="J10" s="263"/>
      <c r="K10" s="263"/>
      <c r="L10" s="263"/>
      <c r="M10" s="264"/>
      <c r="N10" s="45"/>
    </row>
    <row r="11" spans="1:15" ht="15" customHeight="1">
      <c r="A11" s="110"/>
      <c r="B11" s="110"/>
      <c r="C11" s="111"/>
      <c r="D11" s="111"/>
      <c r="E11" s="111"/>
      <c r="F11" s="111"/>
      <c r="G11" s="111"/>
      <c r="H11" s="111"/>
      <c r="I11" s="111"/>
      <c r="J11" s="111"/>
      <c r="K11" s="111"/>
      <c r="L11" s="111"/>
      <c r="M11" s="111"/>
      <c r="N11" s="45"/>
    </row>
    <row r="12" spans="1:15" ht="30" customHeight="1">
      <c r="A12" s="266" t="s">
        <v>90</v>
      </c>
      <c r="B12" s="266"/>
      <c r="C12" s="266"/>
      <c r="D12" s="266"/>
      <c r="E12" s="266"/>
      <c r="F12" s="266"/>
      <c r="G12" s="266"/>
      <c r="H12" s="266"/>
      <c r="I12" s="266"/>
      <c r="J12" s="266"/>
      <c r="K12" s="266"/>
      <c r="L12" s="266"/>
      <c r="M12" s="266"/>
      <c r="N12" s="45"/>
    </row>
    <row r="13" spans="1:15" ht="30" customHeight="1" thickBot="1">
      <c r="A13" s="265" t="s">
        <v>91</v>
      </c>
      <c r="B13" s="265"/>
      <c r="C13" s="265"/>
      <c r="D13" s="265"/>
      <c r="E13" s="265"/>
      <c r="F13" s="265"/>
      <c r="G13" s="265"/>
      <c r="H13" s="265"/>
      <c r="I13" s="265"/>
      <c r="J13" s="265"/>
      <c r="K13" s="265"/>
      <c r="L13" s="265"/>
      <c r="M13" s="265"/>
      <c r="O13" s="47"/>
    </row>
    <row r="14" spans="1:15" ht="35.1" customHeight="1">
      <c r="A14" s="203" t="s">
        <v>29</v>
      </c>
      <c r="B14" s="204"/>
      <c r="C14" s="204"/>
      <c r="D14" s="204"/>
      <c r="E14" s="204"/>
      <c r="F14" s="204"/>
      <c r="G14" s="205"/>
      <c r="H14" s="250" t="s">
        <v>15</v>
      </c>
      <c r="I14" s="258"/>
      <c r="J14" s="250" t="s">
        <v>17</v>
      </c>
      <c r="K14" s="251"/>
      <c r="L14" s="251"/>
      <c r="M14" s="252"/>
    </row>
    <row r="15" spans="1:15" ht="35.1" customHeight="1">
      <c r="A15" s="218" t="s">
        <v>125</v>
      </c>
      <c r="B15" s="201"/>
      <c r="C15" s="201"/>
      <c r="D15" s="201"/>
      <c r="E15" s="201" t="s">
        <v>126</v>
      </c>
      <c r="F15" s="201"/>
      <c r="G15" s="202"/>
      <c r="H15" s="122"/>
      <c r="I15" s="119" t="s">
        <v>111</v>
      </c>
      <c r="J15" s="121"/>
      <c r="K15" s="215" t="s">
        <v>64</v>
      </c>
      <c r="L15" s="243"/>
      <c r="M15" s="244"/>
    </row>
    <row r="16" spans="1:15" ht="35.1" customHeight="1">
      <c r="A16" s="122"/>
      <c r="B16" s="215" t="s">
        <v>12</v>
      </c>
      <c r="C16" s="216"/>
      <c r="D16" s="217"/>
      <c r="E16" s="124"/>
      <c r="F16" s="241" t="s">
        <v>82</v>
      </c>
      <c r="G16" s="242"/>
      <c r="H16" s="122"/>
      <c r="I16" s="119" t="s">
        <v>85</v>
      </c>
      <c r="J16" s="121"/>
      <c r="K16" s="241" t="s">
        <v>65</v>
      </c>
      <c r="L16" s="241"/>
      <c r="M16" s="242"/>
    </row>
    <row r="17" spans="1:14" ht="35.1" customHeight="1" thickBot="1">
      <c r="A17" s="123"/>
      <c r="B17" s="212" t="s">
        <v>83</v>
      </c>
      <c r="C17" s="213"/>
      <c r="D17" s="214"/>
      <c r="E17" s="125"/>
      <c r="F17" s="219" t="s">
        <v>113</v>
      </c>
      <c r="G17" s="220"/>
      <c r="H17" s="123"/>
      <c r="I17" s="120" t="s">
        <v>112</v>
      </c>
      <c r="J17" s="92"/>
      <c r="K17" s="245"/>
      <c r="L17" s="245"/>
      <c r="M17" s="246"/>
    </row>
    <row r="18" spans="1:14" ht="20.100000000000001" customHeight="1">
      <c r="A18" s="1"/>
      <c r="B18" s="115"/>
      <c r="C18" s="43"/>
      <c r="D18" s="1"/>
      <c r="E18" s="1"/>
      <c r="F18" s="9"/>
    </row>
    <row r="19" spans="1:14" ht="35.1" customHeight="1">
      <c r="A19" s="206" t="s">
        <v>4</v>
      </c>
      <c r="B19" s="207"/>
      <c r="C19" s="198" t="s">
        <v>54</v>
      </c>
      <c r="D19" s="199"/>
      <c r="E19" s="193"/>
      <c r="F19" s="194"/>
      <c r="G19" s="194"/>
      <c r="H19" s="194"/>
      <c r="I19" s="194"/>
      <c r="J19" s="194"/>
      <c r="K19" s="194"/>
      <c r="L19" s="194"/>
      <c r="M19" s="195"/>
    </row>
    <row r="20" spans="1:14" ht="35.1" customHeight="1">
      <c r="A20" s="208"/>
      <c r="B20" s="209"/>
      <c r="C20" s="198" t="s">
        <v>127</v>
      </c>
      <c r="D20" s="199"/>
      <c r="E20" s="127" t="s">
        <v>114</v>
      </c>
      <c r="F20" s="196"/>
      <c r="G20" s="197"/>
      <c r="H20" s="193"/>
      <c r="I20" s="194"/>
      <c r="J20" s="194"/>
      <c r="K20" s="194"/>
      <c r="L20" s="194"/>
      <c r="M20" s="195"/>
    </row>
    <row r="21" spans="1:14" ht="35.1" customHeight="1">
      <c r="A21" s="210"/>
      <c r="B21" s="211"/>
      <c r="C21" s="198" t="s">
        <v>68</v>
      </c>
      <c r="D21" s="199"/>
      <c r="E21" s="188"/>
      <c r="F21" s="188"/>
      <c r="G21" s="188"/>
      <c r="H21" s="188"/>
      <c r="I21" s="126" t="s">
        <v>69</v>
      </c>
      <c r="J21" s="188"/>
      <c r="K21" s="188"/>
      <c r="L21" s="188"/>
      <c r="M21" s="188"/>
    </row>
    <row r="22" spans="1:14" ht="20.100000000000001" customHeight="1">
      <c r="A22" s="74"/>
      <c r="B22" s="74"/>
      <c r="C22" s="82"/>
      <c r="D22" s="82"/>
      <c r="E22" s="75"/>
      <c r="F22" s="75"/>
      <c r="G22" s="75"/>
      <c r="H22" s="75"/>
      <c r="I22" s="75"/>
      <c r="J22" s="75"/>
      <c r="K22" s="78"/>
      <c r="L22" s="80"/>
    </row>
    <row r="23" spans="1:14" ht="35.1" customHeight="1">
      <c r="A23" s="206" t="s">
        <v>2</v>
      </c>
      <c r="B23" s="207"/>
      <c r="C23" s="200" t="s">
        <v>54</v>
      </c>
      <c r="D23" s="200"/>
      <c r="E23" s="188"/>
      <c r="F23" s="188"/>
      <c r="G23" s="188"/>
      <c r="H23" s="188"/>
      <c r="I23" s="188"/>
      <c r="J23" s="188"/>
      <c r="K23" s="188"/>
      <c r="L23" s="188"/>
      <c r="M23" s="188"/>
    </row>
    <row r="24" spans="1:14" ht="35.1" customHeight="1">
      <c r="A24" s="208"/>
      <c r="B24" s="209"/>
      <c r="C24" s="200" t="s">
        <v>127</v>
      </c>
      <c r="D24" s="200"/>
      <c r="E24" s="127" t="s">
        <v>114</v>
      </c>
      <c r="F24" s="196"/>
      <c r="G24" s="197"/>
      <c r="H24" s="196"/>
      <c r="I24" s="196"/>
      <c r="J24" s="196"/>
      <c r="K24" s="196"/>
      <c r="L24" s="196"/>
      <c r="M24" s="197"/>
    </row>
    <row r="25" spans="1:14" ht="35.1" customHeight="1">
      <c r="A25" s="210"/>
      <c r="B25" s="211"/>
      <c r="C25" s="200" t="s">
        <v>68</v>
      </c>
      <c r="D25" s="200"/>
      <c r="E25" s="188"/>
      <c r="F25" s="188"/>
      <c r="G25" s="188"/>
      <c r="H25" s="188"/>
      <c r="I25" s="126" t="s">
        <v>69</v>
      </c>
      <c r="J25" s="188"/>
      <c r="K25" s="188"/>
      <c r="L25" s="188"/>
      <c r="M25" s="188"/>
    </row>
    <row r="26" spans="1:14" ht="20.100000000000001" customHeight="1">
      <c r="A26" s="113"/>
      <c r="B26" s="113"/>
      <c r="C26" s="113"/>
      <c r="D26" s="113"/>
      <c r="E26" s="112"/>
      <c r="F26" s="112"/>
      <c r="G26" s="112"/>
      <c r="H26" s="112"/>
      <c r="I26" s="113"/>
      <c r="J26" s="112"/>
      <c r="K26" s="112"/>
      <c r="L26" s="112"/>
      <c r="M26" s="112"/>
    </row>
    <row r="27" spans="1:14" ht="35.1" customHeight="1">
      <c r="A27" s="238" t="s">
        <v>106</v>
      </c>
      <c r="B27" s="238"/>
      <c r="C27" s="238"/>
      <c r="D27" s="238"/>
      <c r="E27" s="238"/>
      <c r="F27" s="238"/>
      <c r="G27" s="238"/>
      <c r="H27" s="238"/>
      <c r="I27" s="238"/>
      <c r="J27" s="238"/>
      <c r="K27" s="238"/>
      <c r="L27" s="238"/>
      <c r="M27" s="238"/>
      <c r="N27" s="118"/>
    </row>
    <row r="28" spans="1:14" ht="30" customHeight="1">
      <c r="A28" s="227" t="s">
        <v>74</v>
      </c>
      <c r="B28" s="227"/>
      <c r="C28" s="227"/>
      <c r="D28" s="227"/>
      <c r="E28" s="227"/>
      <c r="F28" s="227"/>
      <c r="G28" s="227"/>
      <c r="H28" s="227"/>
      <c r="I28" s="227"/>
      <c r="J28" s="227"/>
    </row>
    <row r="29" spans="1:14" ht="30" customHeight="1" thickBot="1">
      <c r="A29" s="81"/>
      <c r="B29" s="81"/>
      <c r="C29" s="81"/>
      <c r="D29" s="81"/>
      <c r="E29" s="81"/>
      <c r="F29" s="81"/>
      <c r="G29" s="81"/>
      <c r="H29" s="81"/>
      <c r="I29" s="81"/>
      <c r="J29" s="81"/>
    </row>
    <row r="30" spans="1:14" ht="35.1" customHeight="1" thickTop="1">
      <c r="A30" s="228" t="s">
        <v>84</v>
      </c>
      <c r="B30" s="145" t="s">
        <v>6</v>
      </c>
      <c r="C30" s="230" t="s">
        <v>109</v>
      </c>
      <c r="D30" s="230"/>
      <c r="E30" s="231"/>
      <c r="F30" s="146" t="s">
        <v>53</v>
      </c>
      <c r="G30" s="147">
        <v>1190016</v>
      </c>
      <c r="H30" s="148" t="s">
        <v>11</v>
      </c>
      <c r="I30" s="149" t="s">
        <v>104</v>
      </c>
      <c r="J30" s="150" t="s">
        <v>42</v>
      </c>
      <c r="K30" s="151" t="s">
        <v>78</v>
      </c>
      <c r="L30" s="152" t="s">
        <v>70</v>
      </c>
      <c r="M30" s="153">
        <v>46119</v>
      </c>
    </row>
    <row r="31" spans="1:14" ht="35.1" customHeight="1">
      <c r="A31" s="229"/>
      <c r="B31" s="154" t="s">
        <v>35</v>
      </c>
      <c r="C31" s="232" t="s">
        <v>75</v>
      </c>
      <c r="D31" s="232"/>
      <c r="E31" s="233"/>
      <c r="F31" s="155" t="s">
        <v>51</v>
      </c>
      <c r="G31" s="156">
        <v>2463017</v>
      </c>
      <c r="H31" s="157" t="s">
        <v>42</v>
      </c>
      <c r="I31" s="158" t="s">
        <v>79</v>
      </c>
      <c r="J31" s="157" t="s">
        <v>42</v>
      </c>
      <c r="K31" s="158" t="s">
        <v>80</v>
      </c>
      <c r="L31" s="159" t="s">
        <v>71</v>
      </c>
      <c r="M31" s="160">
        <v>46120</v>
      </c>
    </row>
    <row r="32" spans="1:14" ht="35.1" customHeight="1">
      <c r="A32" s="229"/>
      <c r="B32" s="154" t="s">
        <v>86</v>
      </c>
      <c r="C32" s="161" t="s">
        <v>76</v>
      </c>
      <c r="D32" s="162" t="s">
        <v>19</v>
      </c>
      <c r="E32" s="163">
        <v>22596</v>
      </c>
      <c r="F32" s="164" t="s">
        <v>52</v>
      </c>
      <c r="G32" s="156">
        <v>38</v>
      </c>
      <c r="H32" s="157" t="s">
        <v>42</v>
      </c>
      <c r="I32" s="158" t="s">
        <v>73</v>
      </c>
      <c r="J32" s="157" t="s">
        <v>42</v>
      </c>
      <c r="K32" s="158" t="s">
        <v>128</v>
      </c>
      <c r="L32" s="165" t="s">
        <v>72</v>
      </c>
      <c r="M32" s="166">
        <v>46121</v>
      </c>
    </row>
    <row r="33" spans="1:16" ht="35.1" customHeight="1" thickBot="1">
      <c r="A33" s="229"/>
      <c r="B33" s="167" t="s">
        <v>46</v>
      </c>
      <c r="C33" s="168" t="s">
        <v>13</v>
      </c>
      <c r="D33" s="169" t="s">
        <v>108</v>
      </c>
      <c r="E33" s="234" t="s">
        <v>77</v>
      </c>
      <c r="F33" s="235"/>
      <c r="G33" s="235"/>
      <c r="H33" s="235"/>
      <c r="I33" s="236"/>
      <c r="J33" s="170" t="s">
        <v>44</v>
      </c>
      <c r="K33" s="171" t="s">
        <v>110</v>
      </c>
      <c r="L33" s="172" t="s">
        <v>9</v>
      </c>
      <c r="M33" s="173" t="s">
        <v>129</v>
      </c>
      <c r="P33" s="174"/>
    </row>
    <row r="34" spans="1:16" ht="35.1" customHeight="1" thickTop="1">
      <c r="A34" s="221">
        <v>1</v>
      </c>
      <c r="B34" s="93" t="s">
        <v>6</v>
      </c>
      <c r="C34" s="183"/>
      <c r="D34" s="183"/>
      <c r="E34" s="184"/>
      <c r="F34" s="94" t="s">
        <v>53</v>
      </c>
      <c r="G34" s="134"/>
      <c r="H34" s="103" t="s">
        <v>11</v>
      </c>
      <c r="I34" s="139"/>
      <c r="J34" s="104" t="s">
        <v>42</v>
      </c>
      <c r="K34" s="141"/>
      <c r="L34" s="95" t="s">
        <v>70</v>
      </c>
      <c r="M34" s="137"/>
    </row>
    <row r="35" spans="1:16" ht="35.1" customHeight="1">
      <c r="A35" s="222"/>
      <c r="B35" s="96" t="s">
        <v>35</v>
      </c>
      <c r="C35" s="186"/>
      <c r="D35" s="186"/>
      <c r="E35" s="187"/>
      <c r="F35" s="97" t="s">
        <v>51</v>
      </c>
      <c r="G35" s="135"/>
      <c r="H35" s="99" t="s">
        <v>42</v>
      </c>
      <c r="I35" s="140"/>
      <c r="J35" s="99" t="s">
        <v>42</v>
      </c>
      <c r="K35" s="140"/>
      <c r="L35" s="100" t="s">
        <v>71</v>
      </c>
      <c r="M35" s="138"/>
    </row>
    <row r="36" spans="1:16" ht="35.1" customHeight="1">
      <c r="A36" s="222"/>
      <c r="B36" s="96" t="s">
        <v>86</v>
      </c>
      <c r="C36" s="132"/>
      <c r="D36" s="98" t="s">
        <v>19</v>
      </c>
      <c r="E36" s="136"/>
      <c r="F36" s="109" t="s">
        <v>52</v>
      </c>
      <c r="G36" s="135"/>
      <c r="H36" s="99" t="s">
        <v>42</v>
      </c>
      <c r="I36" s="140"/>
      <c r="J36" s="99" t="s">
        <v>42</v>
      </c>
      <c r="K36" s="140"/>
      <c r="L36" s="101" t="s">
        <v>72</v>
      </c>
      <c r="M36" s="138"/>
    </row>
    <row r="37" spans="1:16" ht="35.1" customHeight="1" thickBot="1">
      <c r="A37" s="223"/>
      <c r="B37" s="105" t="s">
        <v>46</v>
      </c>
      <c r="C37" s="102" t="s">
        <v>13</v>
      </c>
      <c r="D37" s="133"/>
      <c r="E37" s="179"/>
      <c r="F37" s="180"/>
      <c r="G37" s="180"/>
      <c r="H37" s="180"/>
      <c r="I37" s="181"/>
      <c r="J37" s="106" t="s">
        <v>44</v>
      </c>
      <c r="K37" s="144"/>
      <c r="L37" s="107" t="s">
        <v>9</v>
      </c>
      <c r="M37" s="142"/>
    </row>
    <row r="38" spans="1:16" ht="35.1" customHeight="1" thickTop="1">
      <c r="A38" s="221">
        <v>2</v>
      </c>
      <c r="B38" s="93" t="s">
        <v>6</v>
      </c>
      <c r="C38" s="182"/>
      <c r="D38" s="183"/>
      <c r="E38" s="184"/>
      <c r="F38" s="94" t="s">
        <v>53</v>
      </c>
      <c r="G38" s="134"/>
      <c r="H38" s="103" t="s">
        <v>11</v>
      </c>
      <c r="I38" s="139"/>
      <c r="J38" s="104" t="s">
        <v>42</v>
      </c>
      <c r="K38" s="139"/>
      <c r="L38" s="95" t="s">
        <v>70</v>
      </c>
      <c r="M38" s="137"/>
    </row>
    <row r="39" spans="1:16" ht="35.1" customHeight="1">
      <c r="A39" s="222"/>
      <c r="B39" s="96" t="s">
        <v>35</v>
      </c>
      <c r="C39" s="185"/>
      <c r="D39" s="186"/>
      <c r="E39" s="187"/>
      <c r="F39" s="97" t="s">
        <v>51</v>
      </c>
      <c r="G39" s="135"/>
      <c r="H39" s="99" t="s">
        <v>42</v>
      </c>
      <c r="I39" s="143"/>
      <c r="J39" s="99" t="s">
        <v>42</v>
      </c>
      <c r="K39" s="143"/>
      <c r="L39" s="100" t="s">
        <v>71</v>
      </c>
      <c r="M39" s="138"/>
    </row>
    <row r="40" spans="1:16" ht="35.1" customHeight="1">
      <c r="A40" s="222"/>
      <c r="B40" s="96" t="s">
        <v>86</v>
      </c>
      <c r="C40" s="132"/>
      <c r="D40" s="98" t="s">
        <v>19</v>
      </c>
      <c r="E40" s="136"/>
      <c r="F40" s="109" t="s">
        <v>52</v>
      </c>
      <c r="G40" s="135"/>
      <c r="H40" s="99" t="s">
        <v>42</v>
      </c>
      <c r="I40" s="143"/>
      <c r="J40" s="99" t="s">
        <v>42</v>
      </c>
      <c r="K40" s="143"/>
      <c r="L40" s="101" t="s">
        <v>72</v>
      </c>
      <c r="M40" s="138"/>
    </row>
    <row r="41" spans="1:16" ht="35.1" customHeight="1" thickBot="1">
      <c r="A41" s="223"/>
      <c r="B41" s="105" t="s">
        <v>46</v>
      </c>
      <c r="C41" s="108" t="s">
        <v>13</v>
      </c>
      <c r="D41" s="133"/>
      <c r="E41" s="179"/>
      <c r="F41" s="180"/>
      <c r="G41" s="180"/>
      <c r="H41" s="180"/>
      <c r="I41" s="181"/>
      <c r="J41" s="106" t="s">
        <v>44</v>
      </c>
      <c r="K41" s="144"/>
      <c r="L41" s="107" t="s">
        <v>9</v>
      </c>
      <c r="M41" s="142"/>
    </row>
    <row r="42" spans="1:16" ht="35.1" customHeight="1" thickTop="1">
      <c r="A42" s="221">
        <v>3</v>
      </c>
      <c r="B42" s="93" t="s">
        <v>6</v>
      </c>
      <c r="C42" s="182"/>
      <c r="D42" s="183"/>
      <c r="E42" s="184"/>
      <c r="F42" s="94" t="s">
        <v>53</v>
      </c>
      <c r="G42" s="134"/>
      <c r="H42" s="103" t="s">
        <v>11</v>
      </c>
      <c r="I42" s="139"/>
      <c r="J42" s="104" t="s">
        <v>42</v>
      </c>
      <c r="K42" s="139"/>
      <c r="L42" s="95" t="s">
        <v>70</v>
      </c>
      <c r="M42" s="137"/>
    </row>
    <row r="43" spans="1:16" ht="35.1" customHeight="1">
      <c r="A43" s="222"/>
      <c r="B43" s="96" t="s">
        <v>35</v>
      </c>
      <c r="C43" s="185"/>
      <c r="D43" s="186"/>
      <c r="E43" s="187"/>
      <c r="F43" s="97" t="s">
        <v>51</v>
      </c>
      <c r="G43" s="135"/>
      <c r="H43" s="99" t="s">
        <v>42</v>
      </c>
      <c r="I43" s="143"/>
      <c r="J43" s="99" t="s">
        <v>42</v>
      </c>
      <c r="K43" s="143"/>
      <c r="L43" s="100" t="s">
        <v>71</v>
      </c>
      <c r="M43" s="138"/>
    </row>
    <row r="44" spans="1:16" ht="35.1" customHeight="1">
      <c r="A44" s="222"/>
      <c r="B44" s="96" t="s">
        <v>86</v>
      </c>
      <c r="C44" s="132"/>
      <c r="D44" s="98" t="s">
        <v>19</v>
      </c>
      <c r="E44" s="136"/>
      <c r="F44" s="109" t="s">
        <v>52</v>
      </c>
      <c r="G44" s="135"/>
      <c r="H44" s="99" t="s">
        <v>42</v>
      </c>
      <c r="I44" s="143"/>
      <c r="J44" s="99" t="s">
        <v>42</v>
      </c>
      <c r="K44" s="143"/>
      <c r="L44" s="101" t="s">
        <v>72</v>
      </c>
      <c r="M44" s="138"/>
    </row>
    <row r="45" spans="1:16" ht="35.1" customHeight="1" thickBot="1">
      <c r="A45" s="223"/>
      <c r="B45" s="105" t="s">
        <v>46</v>
      </c>
      <c r="C45" s="108" t="s">
        <v>13</v>
      </c>
      <c r="D45" s="133"/>
      <c r="E45" s="179"/>
      <c r="F45" s="180"/>
      <c r="G45" s="180"/>
      <c r="H45" s="180"/>
      <c r="I45" s="181"/>
      <c r="J45" s="106" t="s">
        <v>44</v>
      </c>
      <c r="K45" s="144"/>
      <c r="L45" s="107" t="s">
        <v>9</v>
      </c>
      <c r="M45" s="142"/>
    </row>
    <row r="46" spans="1:16" ht="35.1" customHeight="1" thickTop="1">
      <c r="A46" s="221">
        <v>4</v>
      </c>
      <c r="B46" s="93" t="s">
        <v>6</v>
      </c>
      <c r="C46" s="182"/>
      <c r="D46" s="183"/>
      <c r="E46" s="184"/>
      <c r="F46" s="94" t="s">
        <v>53</v>
      </c>
      <c r="G46" s="134"/>
      <c r="H46" s="103" t="s">
        <v>11</v>
      </c>
      <c r="I46" s="139"/>
      <c r="J46" s="104" t="s">
        <v>42</v>
      </c>
      <c r="K46" s="139"/>
      <c r="L46" s="95" t="s">
        <v>70</v>
      </c>
      <c r="M46" s="137"/>
    </row>
    <row r="47" spans="1:16" ht="35.1" customHeight="1">
      <c r="A47" s="222"/>
      <c r="B47" s="96" t="s">
        <v>35</v>
      </c>
      <c r="C47" s="185"/>
      <c r="D47" s="186"/>
      <c r="E47" s="187"/>
      <c r="F47" s="97" t="s">
        <v>51</v>
      </c>
      <c r="G47" s="135"/>
      <c r="H47" s="99" t="s">
        <v>42</v>
      </c>
      <c r="I47" s="143"/>
      <c r="J47" s="99" t="s">
        <v>42</v>
      </c>
      <c r="K47" s="143"/>
      <c r="L47" s="100" t="s">
        <v>71</v>
      </c>
      <c r="M47" s="138"/>
    </row>
    <row r="48" spans="1:16" ht="35.1" customHeight="1">
      <c r="A48" s="222"/>
      <c r="B48" s="96" t="s">
        <v>86</v>
      </c>
      <c r="C48" s="132"/>
      <c r="D48" s="98" t="s">
        <v>19</v>
      </c>
      <c r="E48" s="136"/>
      <c r="F48" s="109" t="s">
        <v>52</v>
      </c>
      <c r="G48" s="135"/>
      <c r="H48" s="99" t="s">
        <v>42</v>
      </c>
      <c r="I48" s="143"/>
      <c r="J48" s="99" t="s">
        <v>42</v>
      </c>
      <c r="K48" s="143"/>
      <c r="L48" s="101" t="s">
        <v>72</v>
      </c>
      <c r="M48" s="138"/>
    </row>
    <row r="49" spans="1:13" ht="35.1" customHeight="1" thickBot="1">
      <c r="A49" s="223"/>
      <c r="B49" s="105" t="s">
        <v>46</v>
      </c>
      <c r="C49" s="108" t="s">
        <v>13</v>
      </c>
      <c r="D49" s="133"/>
      <c r="E49" s="179"/>
      <c r="F49" s="180"/>
      <c r="G49" s="180"/>
      <c r="H49" s="180"/>
      <c r="I49" s="181"/>
      <c r="J49" s="106" t="s">
        <v>44</v>
      </c>
      <c r="K49" s="144"/>
      <c r="L49" s="107" t="s">
        <v>9</v>
      </c>
      <c r="M49" s="142"/>
    </row>
    <row r="50" spans="1:13" ht="35.1" customHeight="1" thickTop="1">
      <c r="A50" s="221">
        <v>5</v>
      </c>
      <c r="B50" s="93" t="s">
        <v>6</v>
      </c>
      <c r="C50" s="182"/>
      <c r="D50" s="183"/>
      <c r="E50" s="184"/>
      <c r="F50" s="94" t="s">
        <v>53</v>
      </c>
      <c r="G50" s="134"/>
      <c r="H50" s="103" t="s">
        <v>11</v>
      </c>
      <c r="I50" s="139"/>
      <c r="J50" s="104" t="s">
        <v>42</v>
      </c>
      <c r="K50" s="139"/>
      <c r="L50" s="95" t="s">
        <v>70</v>
      </c>
      <c r="M50" s="137"/>
    </row>
    <row r="51" spans="1:13" ht="35.1" customHeight="1">
      <c r="A51" s="222"/>
      <c r="B51" s="96" t="s">
        <v>35</v>
      </c>
      <c r="C51" s="185"/>
      <c r="D51" s="186"/>
      <c r="E51" s="187"/>
      <c r="F51" s="97" t="s">
        <v>51</v>
      </c>
      <c r="G51" s="135"/>
      <c r="H51" s="99" t="s">
        <v>42</v>
      </c>
      <c r="I51" s="143"/>
      <c r="J51" s="99" t="s">
        <v>42</v>
      </c>
      <c r="K51" s="143"/>
      <c r="L51" s="100" t="s">
        <v>71</v>
      </c>
      <c r="M51" s="138"/>
    </row>
    <row r="52" spans="1:13" ht="35.1" customHeight="1">
      <c r="A52" s="222"/>
      <c r="B52" s="96" t="s">
        <v>86</v>
      </c>
      <c r="C52" s="132"/>
      <c r="D52" s="98" t="s">
        <v>19</v>
      </c>
      <c r="E52" s="136"/>
      <c r="F52" s="109" t="s">
        <v>52</v>
      </c>
      <c r="G52" s="135"/>
      <c r="H52" s="99" t="s">
        <v>42</v>
      </c>
      <c r="I52" s="143"/>
      <c r="J52" s="99" t="s">
        <v>42</v>
      </c>
      <c r="K52" s="143"/>
      <c r="L52" s="101" t="s">
        <v>72</v>
      </c>
      <c r="M52" s="138"/>
    </row>
    <row r="53" spans="1:13" ht="35.1" customHeight="1" thickBot="1">
      <c r="A53" s="223"/>
      <c r="B53" s="105" t="s">
        <v>46</v>
      </c>
      <c r="C53" s="108" t="s">
        <v>13</v>
      </c>
      <c r="D53" s="133"/>
      <c r="E53" s="179"/>
      <c r="F53" s="180"/>
      <c r="G53" s="180"/>
      <c r="H53" s="180"/>
      <c r="I53" s="181"/>
      <c r="J53" s="106" t="s">
        <v>44</v>
      </c>
      <c r="K53" s="144"/>
      <c r="L53" s="107" t="s">
        <v>9</v>
      </c>
      <c r="M53" s="142"/>
    </row>
    <row r="54" spans="1:13" ht="35.1" customHeight="1" thickTop="1">
      <c r="A54" s="221">
        <v>6</v>
      </c>
      <c r="B54" s="93" t="s">
        <v>6</v>
      </c>
      <c r="C54" s="182"/>
      <c r="D54" s="183"/>
      <c r="E54" s="184"/>
      <c r="F54" s="94" t="s">
        <v>53</v>
      </c>
      <c r="G54" s="134"/>
      <c r="H54" s="103" t="s">
        <v>11</v>
      </c>
      <c r="I54" s="139"/>
      <c r="J54" s="104" t="s">
        <v>42</v>
      </c>
      <c r="K54" s="139"/>
      <c r="L54" s="95" t="s">
        <v>70</v>
      </c>
      <c r="M54" s="137"/>
    </row>
    <row r="55" spans="1:13" ht="35.1" customHeight="1">
      <c r="A55" s="222"/>
      <c r="B55" s="96" t="s">
        <v>35</v>
      </c>
      <c r="C55" s="185"/>
      <c r="D55" s="186"/>
      <c r="E55" s="187"/>
      <c r="F55" s="97" t="s">
        <v>51</v>
      </c>
      <c r="G55" s="135"/>
      <c r="H55" s="99" t="s">
        <v>42</v>
      </c>
      <c r="I55" s="143"/>
      <c r="J55" s="99" t="s">
        <v>42</v>
      </c>
      <c r="K55" s="143"/>
      <c r="L55" s="100" t="s">
        <v>71</v>
      </c>
      <c r="M55" s="138"/>
    </row>
    <row r="56" spans="1:13" ht="35.1" customHeight="1">
      <c r="A56" s="222"/>
      <c r="B56" s="96" t="s">
        <v>86</v>
      </c>
      <c r="C56" s="132"/>
      <c r="D56" s="98" t="s">
        <v>19</v>
      </c>
      <c r="E56" s="136"/>
      <c r="F56" s="109" t="s">
        <v>52</v>
      </c>
      <c r="G56" s="135"/>
      <c r="H56" s="99" t="s">
        <v>42</v>
      </c>
      <c r="I56" s="143"/>
      <c r="J56" s="99" t="s">
        <v>42</v>
      </c>
      <c r="K56" s="143"/>
      <c r="L56" s="101" t="s">
        <v>72</v>
      </c>
      <c r="M56" s="138"/>
    </row>
    <row r="57" spans="1:13" ht="35.1" customHeight="1" thickBot="1">
      <c r="A57" s="223"/>
      <c r="B57" s="105" t="s">
        <v>46</v>
      </c>
      <c r="C57" s="108" t="s">
        <v>13</v>
      </c>
      <c r="D57" s="133"/>
      <c r="E57" s="179"/>
      <c r="F57" s="180"/>
      <c r="G57" s="180"/>
      <c r="H57" s="180"/>
      <c r="I57" s="181"/>
      <c r="J57" s="106" t="s">
        <v>44</v>
      </c>
      <c r="K57" s="144"/>
      <c r="L57" s="107" t="s">
        <v>9</v>
      </c>
      <c r="M57" s="142"/>
    </row>
    <row r="58" spans="1:13" ht="35.1" customHeight="1" thickTop="1">
      <c r="A58" s="221">
        <v>7</v>
      </c>
      <c r="B58" s="93" t="s">
        <v>6</v>
      </c>
      <c r="C58" s="182"/>
      <c r="D58" s="183"/>
      <c r="E58" s="184"/>
      <c r="F58" s="94" t="s">
        <v>53</v>
      </c>
      <c r="G58" s="134"/>
      <c r="H58" s="103" t="s">
        <v>11</v>
      </c>
      <c r="I58" s="139"/>
      <c r="J58" s="104" t="s">
        <v>42</v>
      </c>
      <c r="K58" s="139"/>
      <c r="L58" s="95" t="s">
        <v>70</v>
      </c>
      <c r="M58" s="137"/>
    </row>
    <row r="59" spans="1:13" ht="35.1" customHeight="1">
      <c r="A59" s="222"/>
      <c r="B59" s="96" t="s">
        <v>35</v>
      </c>
      <c r="C59" s="185"/>
      <c r="D59" s="186"/>
      <c r="E59" s="187"/>
      <c r="F59" s="97" t="s">
        <v>51</v>
      </c>
      <c r="G59" s="135"/>
      <c r="H59" s="99" t="s">
        <v>42</v>
      </c>
      <c r="I59" s="143"/>
      <c r="J59" s="99" t="s">
        <v>42</v>
      </c>
      <c r="K59" s="143"/>
      <c r="L59" s="100" t="s">
        <v>71</v>
      </c>
      <c r="M59" s="138"/>
    </row>
    <row r="60" spans="1:13" ht="35.1" customHeight="1">
      <c r="A60" s="222"/>
      <c r="B60" s="96" t="s">
        <v>86</v>
      </c>
      <c r="C60" s="132"/>
      <c r="D60" s="98" t="s">
        <v>19</v>
      </c>
      <c r="E60" s="136"/>
      <c r="F60" s="109" t="s">
        <v>52</v>
      </c>
      <c r="G60" s="135"/>
      <c r="H60" s="99" t="s">
        <v>42</v>
      </c>
      <c r="I60" s="143"/>
      <c r="J60" s="99" t="s">
        <v>42</v>
      </c>
      <c r="K60" s="143"/>
      <c r="L60" s="101" t="s">
        <v>72</v>
      </c>
      <c r="M60" s="138"/>
    </row>
    <row r="61" spans="1:13" ht="35.1" customHeight="1" thickBot="1">
      <c r="A61" s="223"/>
      <c r="B61" s="105" t="s">
        <v>46</v>
      </c>
      <c r="C61" s="108" t="s">
        <v>13</v>
      </c>
      <c r="D61" s="133"/>
      <c r="E61" s="179"/>
      <c r="F61" s="180"/>
      <c r="G61" s="180"/>
      <c r="H61" s="180"/>
      <c r="I61" s="181"/>
      <c r="J61" s="106" t="s">
        <v>44</v>
      </c>
      <c r="K61" s="144"/>
      <c r="L61" s="107" t="s">
        <v>9</v>
      </c>
      <c r="M61" s="142"/>
    </row>
    <row r="62" spans="1:13" ht="35.1" customHeight="1" thickTop="1">
      <c r="A62" s="221">
        <v>8</v>
      </c>
      <c r="B62" s="93" t="s">
        <v>6</v>
      </c>
      <c r="C62" s="182"/>
      <c r="D62" s="183"/>
      <c r="E62" s="184"/>
      <c r="F62" s="94" t="s">
        <v>53</v>
      </c>
      <c r="G62" s="134"/>
      <c r="H62" s="103" t="s">
        <v>11</v>
      </c>
      <c r="I62" s="139"/>
      <c r="J62" s="104" t="s">
        <v>42</v>
      </c>
      <c r="K62" s="139"/>
      <c r="L62" s="95" t="s">
        <v>70</v>
      </c>
      <c r="M62" s="137"/>
    </row>
    <row r="63" spans="1:13" ht="35.1" customHeight="1">
      <c r="A63" s="222"/>
      <c r="B63" s="96" t="s">
        <v>35</v>
      </c>
      <c r="C63" s="185"/>
      <c r="D63" s="186"/>
      <c r="E63" s="187"/>
      <c r="F63" s="97" t="s">
        <v>51</v>
      </c>
      <c r="G63" s="135"/>
      <c r="H63" s="99" t="s">
        <v>42</v>
      </c>
      <c r="I63" s="143"/>
      <c r="J63" s="99" t="s">
        <v>42</v>
      </c>
      <c r="K63" s="143"/>
      <c r="L63" s="100" t="s">
        <v>71</v>
      </c>
      <c r="M63" s="138"/>
    </row>
    <row r="64" spans="1:13" ht="35.1" customHeight="1">
      <c r="A64" s="222"/>
      <c r="B64" s="96" t="s">
        <v>86</v>
      </c>
      <c r="C64" s="132"/>
      <c r="D64" s="98" t="s">
        <v>19</v>
      </c>
      <c r="E64" s="136"/>
      <c r="F64" s="109" t="s">
        <v>52</v>
      </c>
      <c r="G64" s="135"/>
      <c r="H64" s="99" t="s">
        <v>42</v>
      </c>
      <c r="I64" s="143"/>
      <c r="J64" s="99" t="s">
        <v>42</v>
      </c>
      <c r="K64" s="143"/>
      <c r="L64" s="101" t="s">
        <v>72</v>
      </c>
      <c r="M64" s="138"/>
    </row>
    <row r="65" spans="1:13" ht="35.1" customHeight="1" thickBot="1">
      <c r="A65" s="223"/>
      <c r="B65" s="105" t="s">
        <v>46</v>
      </c>
      <c r="C65" s="108" t="s">
        <v>13</v>
      </c>
      <c r="D65" s="133"/>
      <c r="E65" s="179"/>
      <c r="F65" s="180"/>
      <c r="G65" s="180"/>
      <c r="H65" s="180"/>
      <c r="I65" s="181"/>
      <c r="J65" s="106" t="s">
        <v>44</v>
      </c>
      <c r="K65" s="144"/>
      <c r="L65" s="107" t="s">
        <v>9</v>
      </c>
      <c r="M65" s="142"/>
    </row>
    <row r="66" spans="1:13" ht="35.1" customHeight="1" thickTop="1">
      <c r="A66" s="221">
        <v>9</v>
      </c>
      <c r="B66" s="93" t="s">
        <v>6</v>
      </c>
      <c r="C66" s="182"/>
      <c r="D66" s="183"/>
      <c r="E66" s="184"/>
      <c r="F66" s="94" t="s">
        <v>53</v>
      </c>
      <c r="G66" s="134"/>
      <c r="H66" s="103" t="s">
        <v>11</v>
      </c>
      <c r="I66" s="139"/>
      <c r="J66" s="104" t="s">
        <v>42</v>
      </c>
      <c r="K66" s="139"/>
      <c r="L66" s="95" t="s">
        <v>70</v>
      </c>
      <c r="M66" s="137"/>
    </row>
    <row r="67" spans="1:13" ht="35.1" customHeight="1">
      <c r="A67" s="222"/>
      <c r="B67" s="96" t="s">
        <v>35</v>
      </c>
      <c r="C67" s="185"/>
      <c r="D67" s="186"/>
      <c r="E67" s="187"/>
      <c r="F67" s="97" t="s">
        <v>51</v>
      </c>
      <c r="G67" s="135"/>
      <c r="H67" s="99" t="s">
        <v>42</v>
      </c>
      <c r="I67" s="143"/>
      <c r="J67" s="99" t="s">
        <v>42</v>
      </c>
      <c r="K67" s="143"/>
      <c r="L67" s="100" t="s">
        <v>71</v>
      </c>
      <c r="M67" s="138"/>
    </row>
    <row r="68" spans="1:13" ht="35.1" customHeight="1">
      <c r="A68" s="222"/>
      <c r="B68" s="96" t="s">
        <v>86</v>
      </c>
      <c r="C68" s="132"/>
      <c r="D68" s="98" t="s">
        <v>19</v>
      </c>
      <c r="E68" s="136"/>
      <c r="F68" s="109" t="s">
        <v>52</v>
      </c>
      <c r="G68" s="135"/>
      <c r="H68" s="99" t="s">
        <v>42</v>
      </c>
      <c r="I68" s="143"/>
      <c r="J68" s="99" t="s">
        <v>42</v>
      </c>
      <c r="K68" s="143"/>
      <c r="L68" s="101" t="s">
        <v>72</v>
      </c>
      <c r="M68" s="138"/>
    </row>
    <row r="69" spans="1:13" ht="35.1" customHeight="1" thickBot="1">
      <c r="A69" s="223"/>
      <c r="B69" s="105" t="s">
        <v>46</v>
      </c>
      <c r="C69" s="108" t="s">
        <v>13</v>
      </c>
      <c r="D69" s="133"/>
      <c r="E69" s="179"/>
      <c r="F69" s="180"/>
      <c r="G69" s="180"/>
      <c r="H69" s="180"/>
      <c r="I69" s="181"/>
      <c r="J69" s="106" t="s">
        <v>44</v>
      </c>
      <c r="K69" s="144"/>
      <c r="L69" s="107" t="s">
        <v>9</v>
      </c>
      <c r="M69" s="142"/>
    </row>
    <row r="70" spans="1:13" ht="35.1" customHeight="1" thickTop="1">
      <c r="A70" s="224">
        <v>10</v>
      </c>
      <c r="B70" s="93" t="s">
        <v>6</v>
      </c>
      <c r="C70" s="182"/>
      <c r="D70" s="183"/>
      <c r="E70" s="184"/>
      <c r="F70" s="94" t="s">
        <v>53</v>
      </c>
      <c r="G70" s="134"/>
      <c r="H70" s="103" t="s">
        <v>11</v>
      </c>
      <c r="I70" s="139"/>
      <c r="J70" s="104" t="s">
        <v>42</v>
      </c>
      <c r="K70" s="139"/>
      <c r="L70" s="95" t="s">
        <v>70</v>
      </c>
      <c r="M70" s="137"/>
    </row>
    <row r="71" spans="1:13" ht="35.1" customHeight="1">
      <c r="A71" s="225"/>
      <c r="B71" s="96" t="s">
        <v>35</v>
      </c>
      <c r="C71" s="185"/>
      <c r="D71" s="186"/>
      <c r="E71" s="187"/>
      <c r="F71" s="97" t="s">
        <v>51</v>
      </c>
      <c r="G71" s="135"/>
      <c r="H71" s="99" t="s">
        <v>42</v>
      </c>
      <c r="I71" s="143"/>
      <c r="J71" s="99" t="s">
        <v>42</v>
      </c>
      <c r="K71" s="143"/>
      <c r="L71" s="100" t="s">
        <v>71</v>
      </c>
      <c r="M71" s="138"/>
    </row>
    <row r="72" spans="1:13" ht="35.1" customHeight="1">
      <c r="A72" s="225"/>
      <c r="B72" s="96" t="s">
        <v>86</v>
      </c>
      <c r="C72" s="132"/>
      <c r="D72" s="98" t="s">
        <v>19</v>
      </c>
      <c r="E72" s="136"/>
      <c r="F72" s="109" t="s">
        <v>52</v>
      </c>
      <c r="G72" s="135"/>
      <c r="H72" s="99" t="s">
        <v>42</v>
      </c>
      <c r="I72" s="143"/>
      <c r="J72" s="99" t="s">
        <v>42</v>
      </c>
      <c r="K72" s="143"/>
      <c r="L72" s="101" t="s">
        <v>72</v>
      </c>
      <c r="M72" s="138"/>
    </row>
    <row r="73" spans="1:13" ht="35.1" customHeight="1" thickBot="1">
      <c r="A73" s="226"/>
      <c r="B73" s="105" t="s">
        <v>46</v>
      </c>
      <c r="C73" s="108" t="s">
        <v>13</v>
      </c>
      <c r="D73" s="133"/>
      <c r="E73" s="179"/>
      <c r="F73" s="180"/>
      <c r="G73" s="180"/>
      <c r="H73" s="180"/>
      <c r="I73" s="181"/>
      <c r="J73" s="106" t="s">
        <v>44</v>
      </c>
      <c r="K73" s="144"/>
      <c r="L73" s="107" t="s">
        <v>9</v>
      </c>
      <c r="M73" s="142"/>
    </row>
    <row r="74" spans="1:13" ht="35.1" customHeight="1" thickTop="1">
      <c r="A74" s="224">
        <v>11</v>
      </c>
      <c r="B74" s="93" t="s">
        <v>6</v>
      </c>
      <c r="C74" s="182"/>
      <c r="D74" s="183"/>
      <c r="E74" s="184"/>
      <c r="F74" s="94" t="s">
        <v>53</v>
      </c>
      <c r="G74" s="134"/>
      <c r="H74" s="103" t="s">
        <v>11</v>
      </c>
      <c r="I74" s="139"/>
      <c r="J74" s="104" t="s">
        <v>42</v>
      </c>
      <c r="K74" s="139"/>
      <c r="L74" s="95" t="s">
        <v>70</v>
      </c>
      <c r="M74" s="137"/>
    </row>
    <row r="75" spans="1:13" ht="35.1" customHeight="1">
      <c r="A75" s="225"/>
      <c r="B75" s="96" t="s">
        <v>35</v>
      </c>
      <c r="C75" s="185"/>
      <c r="D75" s="186"/>
      <c r="E75" s="187"/>
      <c r="F75" s="97" t="s">
        <v>51</v>
      </c>
      <c r="G75" s="135"/>
      <c r="H75" s="99" t="s">
        <v>42</v>
      </c>
      <c r="I75" s="143"/>
      <c r="J75" s="99" t="s">
        <v>42</v>
      </c>
      <c r="K75" s="143"/>
      <c r="L75" s="100" t="s">
        <v>71</v>
      </c>
      <c r="M75" s="138"/>
    </row>
    <row r="76" spans="1:13" ht="35.1" customHeight="1">
      <c r="A76" s="225"/>
      <c r="B76" s="96" t="s">
        <v>86</v>
      </c>
      <c r="C76" s="132"/>
      <c r="D76" s="98" t="s">
        <v>19</v>
      </c>
      <c r="E76" s="136"/>
      <c r="F76" s="109" t="s">
        <v>52</v>
      </c>
      <c r="G76" s="135"/>
      <c r="H76" s="99" t="s">
        <v>42</v>
      </c>
      <c r="I76" s="143"/>
      <c r="J76" s="99" t="s">
        <v>42</v>
      </c>
      <c r="K76" s="143"/>
      <c r="L76" s="101" t="s">
        <v>72</v>
      </c>
      <c r="M76" s="138"/>
    </row>
    <row r="77" spans="1:13" ht="35.1" customHeight="1" thickBot="1">
      <c r="A77" s="226"/>
      <c r="B77" s="105" t="s">
        <v>46</v>
      </c>
      <c r="C77" s="108" t="s">
        <v>13</v>
      </c>
      <c r="D77" s="133"/>
      <c r="E77" s="179"/>
      <c r="F77" s="180"/>
      <c r="G77" s="180"/>
      <c r="H77" s="180"/>
      <c r="I77" s="181"/>
      <c r="J77" s="106" t="s">
        <v>44</v>
      </c>
      <c r="K77" s="144"/>
      <c r="L77" s="107" t="s">
        <v>9</v>
      </c>
      <c r="M77" s="142"/>
    </row>
    <row r="78" spans="1:13" ht="35.1" customHeight="1" thickTop="1">
      <c r="A78" s="224">
        <v>12</v>
      </c>
      <c r="B78" s="93" t="s">
        <v>6</v>
      </c>
      <c r="C78" s="182"/>
      <c r="D78" s="183"/>
      <c r="E78" s="184"/>
      <c r="F78" s="94" t="s">
        <v>53</v>
      </c>
      <c r="G78" s="134"/>
      <c r="H78" s="103" t="s">
        <v>11</v>
      </c>
      <c r="I78" s="139"/>
      <c r="J78" s="104" t="s">
        <v>42</v>
      </c>
      <c r="K78" s="139"/>
      <c r="L78" s="95" t="s">
        <v>70</v>
      </c>
      <c r="M78" s="137"/>
    </row>
    <row r="79" spans="1:13" ht="35.1" customHeight="1">
      <c r="A79" s="225"/>
      <c r="B79" s="96" t="s">
        <v>35</v>
      </c>
      <c r="C79" s="185"/>
      <c r="D79" s="186"/>
      <c r="E79" s="187"/>
      <c r="F79" s="97" t="s">
        <v>51</v>
      </c>
      <c r="G79" s="135"/>
      <c r="H79" s="99" t="s">
        <v>42</v>
      </c>
      <c r="I79" s="143"/>
      <c r="J79" s="99" t="s">
        <v>42</v>
      </c>
      <c r="K79" s="143"/>
      <c r="L79" s="100" t="s">
        <v>71</v>
      </c>
      <c r="M79" s="138"/>
    </row>
    <row r="80" spans="1:13" ht="35.1" customHeight="1">
      <c r="A80" s="225"/>
      <c r="B80" s="96" t="s">
        <v>86</v>
      </c>
      <c r="C80" s="132"/>
      <c r="D80" s="98" t="s">
        <v>19</v>
      </c>
      <c r="E80" s="136"/>
      <c r="F80" s="109" t="s">
        <v>52</v>
      </c>
      <c r="G80" s="135"/>
      <c r="H80" s="99" t="s">
        <v>42</v>
      </c>
      <c r="I80" s="143"/>
      <c r="J80" s="99" t="s">
        <v>42</v>
      </c>
      <c r="K80" s="143"/>
      <c r="L80" s="101" t="s">
        <v>72</v>
      </c>
      <c r="M80" s="138"/>
    </row>
    <row r="81" spans="1:13" ht="35.1" customHeight="1" thickBot="1">
      <c r="A81" s="226"/>
      <c r="B81" s="105" t="s">
        <v>46</v>
      </c>
      <c r="C81" s="108" t="s">
        <v>13</v>
      </c>
      <c r="D81" s="133"/>
      <c r="E81" s="179"/>
      <c r="F81" s="180"/>
      <c r="G81" s="180"/>
      <c r="H81" s="180"/>
      <c r="I81" s="181"/>
      <c r="J81" s="106" t="s">
        <v>44</v>
      </c>
      <c r="K81" s="144"/>
      <c r="L81" s="107" t="s">
        <v>9</v>
      </c>
      <c r="M81" s="142"/>
    </row>
    <row r="82" spans="1:13" ht="35.1" customHeight="1" thickTop="1">
      <c r="A82" s="224">
        <v>13</v>
      </c>
      <c r="B82" s="93" t="s">
        <v>6</v>
      </c>
      <c r="C82" s="182"/>
      <c r="D82" s="183"/>
      <c r="E82" s="184"/>
      <c r="F82" s="94" t="s">
        <v>53</v>
      </c>
      <c r="G82" s="134"/>
      <c r="H82" s="103" t="s">
        <v>11</v>
      </c>
      <c r="I82" s="139"/>
      <c r="J82" s="104" t="s">
        <v>42</v>
      </c>
      <c r="K82" s="139"/>
      <c r="L82" s="95" t="s">
        <v>70</v>
      </c>
      <c r="M82" s="137"/>
    </row>
    <row r="83" spans="1:13" ht="35.1" customHeight="1">
      <c r="A83" s="225"/>
      <c r="B83" s="96" t="s">
        <v>35</v>
      </c>
      <c r="C83" s="185"/>
      <c r="D83" s="186"/>
      <c r="E83" s="187"/>
      <c r="F83" s="97" t="s">
        <v>51</v>
      </c>
      <c r="G83" s="135"/>
      <c r="H83" s="99" t="s">
        <v>42</v>
      </c>
      <c r="I83" s="143"/>
      <c r="J83" s="99" t="s">
        <v>42</v>
      </c>
      <c r="K83" s="143"/>
      <c r="L83" s="100" t="s">
        <v>71</v>
      </c>
      <c r="M83" s="138"/>
    </row>
    <row r="84" spans="1:13" ht="35.1" customHeight="1">
      <c r="A84" s="225"/>
      <c r="B84" s="96" t="s">
        <v>86</v>
      </c>
      <c r="C84" s="132"/>
      <c r="D84" s="98" t="s">
        <v>19</v>
      </c>
      <c r="E84" s="136"/>
      <c r="F84" s="109" t="s">
        <v>52</v>
      </c>
      <c r="G84" s="135"/>
      <c r="H84" s="99" t="s">
        <v>42</v>
      </c>
      <c r="I84" s="143"/>
      <c r="J84" s="99" t="s">
        <v>42</v>
      </c>
      <c r="K84" s="143"/>
      <c r="L84" s="101" t="s">
        <v>72</v>
      </c>
      <c r="M84" s="138"/>
    </row>
    <row r="85" spans="1:13" ht="35.1" customHeight="1" thickBot="1">
      <c r="A85" s="226"/>
      <c r="B85" s="105" t="s">
        <v>46</v>
      </c>
      <c r="C85" s="108" t="s">
        <v>13</v>
      </c>
      <c r="D85" s="133"/>
      <c r="E85" s="179"/>
      <c r="F85" s="180"/>
      <c r="G85" s="180"/>
      <c r="H85" s="180"/>
      <c r="I85" s="181"/>
      <c r="J85" s="106" t="s">
        <v>44</v>
      </c>
      <c r="K85" s="144"/>
      <c r="L85" s="107" t="s">
        <v>9</v>
      </c>
      <c r="M85" s="142"/>
    </row>
    <row r="86" spans="1:13" ht="35.1" customHeight="1" thickTop="1">
      <c r="A86" s="224">
        <v>14</v>
      </c>
      <c r="B86" s="93" t="s">
        <v>6</v>
      </c>
      <c r="C86" s="182"/>
      <c r="D86" s="183"/>
      <c r="E86" s="184"/>
      <c r="F86" s="94" t="s">
        <v>53</v>
      </c>
      <c r="G86" s="134"/>
      <c r="H86" s="103" t="s">
        <v>11</v>
      </c>
      <c r="I86" s="139"/>
      <c r="J86" s="104" t="s">
        <v>42</v>
      </c>
      <c r="K86" s="139"/>
      <c r="L86" s="95" t="s">
        <v>70</v>
      </c>
      <c r="M86" s="137"/>
    </row>
    <row r="87" spans="1:13" ht="35.1" customHeight="1">
      <c r="A87" s="225"/>
      <c r="B87" s="96" t="s">
        <v>35</v>
      </c>
      <c r="C87" s="185"/>
      <c r="D87" s="186"/>
      <c r="E87" s="187"/>
      <c r="F87" s="97" t="s">
        <v>51</v>
      </c>
      <c r="G87" s="135"/>
      <c r="H87" s="99" t="s">
        <v>42</v>
      </c>
      <c r="I87" s="143"/>
      <c r="J87" s="99" t="s">
        <v>42</v>
      </c>
      <c r="K87" s="143"/>
      <c r="L87" s="100" t="s">
        <v>71</v>
      </c>
      <c r="M87" s="138"/>
    </row>
    <row r="88" spans="1:13" ht="35.1" customHeight="1">
      <c r="A88" s="225"/>
      <c r="B88" s="96" t="s">
        <v>86</v>
      </c>
      <c r="C88" s="132"/>
      <c r="D88" s="98" t="s">
        <v>19</v>
      </c>
      <c r="E88" s="136"/>
      <c r="F88" s="109" t="s">
        <v>52</v>
      </c>
      <c r="G88" s="135"/>
      <c r="H88" s="99" t="s">
        <v>42</v>
      </c>
      <c r="I88" s="143"/>
      <c r="J88" s="99" t="s">
        <v>42</v>
      </c>
      <c r="K88" s="143"/>
      <c r="L88" s="101" t="s">
        <v>72</v>
      </c>
      <c r="M88" s="138"/>
    </row>
    <row r="89" spans="1:13" ht="35.1" customHeight="1" thickBot="1">
      <c r="A89" s="226"/>
      <c r="B89" s="105" t="s">
        <v>46</v>
      </c>
      <c r="C89" s="108" t="s">
        <v>13</v>
      </c>
      <c r="D89" s="133"/>
      <c r="E89" s="179"/>
      <c r="F89" s="180"/>
      <c r="G89" s="180"/>
      <c r="H89" s="180"/>
      <c r="I89" s="181"/>
      <c r="J89" s="106" t="s">
        <v>44</v>
      </c>
      <c r="K89" s="144"/>
      <c r="L89" s="107" t="s">
        <v>9</v>
      </c>
      <c r="M89" s="142"/>
    </row>
    <row r="90" spans="1:13" ht="35.1" customHeight="1" thickTop="1">
      <c r="A90" s="224">
        <v>15</v>
      </c>
      <c r="B90" s="93" t="s">
        <v>6</v>
      </c>
      <c r="C90" s="182"/>
      <c r="D90" s="183"/>
      <c r="E90" s="184"/>
      <c r="F90" s="94" t="s">
        <v>53</v>
      </c>
      <c r="G90" s="134"/>
      <c r="H90" s="103" t="s">
        <v>11</v>
      </c>
      <c r="I90" s="139"/>
      <c r="J90" s="104" t="s">
        <v>42</v>
      </c>
      <c r="K90" s="139"/>
      <c r="L90" s="95" t="s">
        <v>70</v>
      </c>
      <c r="M90" s="137"/>
    </row>
    <row r="91" spans="1:13" ht="35.1" customHeight="1">
      <c r="A91" s="225"/>
      <c r="B91" s="96" t="s">
        <v>35</v>
      </c>
      <c r="C91" s="185"/>
      <c r="D91" s="186"/>
      <c r="E91" s="187"/>
      <c r="F91" s="97" t="s">
        <v>51</v>
      </c>
      <c r="G91" s="135"/>
      <c r="H91" s="99" t="s">
        <v>42</v>
      </c>
      <c r="I91" s="143"/>
      <c r="J91" s="99" t="s">
        <v>42</v>
      </c>
      <c r="K91" s="143"/>
      <c r="L91" s="100" t="s">
        <v>71</v>
      </c>
      <c r="M91" s="138"/>
    </row>
    <row r="92" spans="1:13" ht="35.1" customHeight="1">
      <c r="A92" s="225"/>
      <c r="B92" s="96" t="s">
        <v>86</v>
      </c>
      <c r="C92" s="132"/>
      <c r="D92" s="98" t="s">
        <v>19</v>
      </c>
      <c r="E92" s="136"/>
      <c r="F92" s="109" t="s">
        <v>52</v>
      </c>
      <c r="G92" s="135"/>
      <c r="H92" s="99" t="s">
        <v>42</v>
      </c>
      <c r="I92" s="143"/>
      <c r="J92" s="99" t="s">
        <v>42</v>
      </c>
      <c r="K92" s="143"/>
      <c r="L92" s="101" t="s">
        <v>72</v>
      </c>
      <c r="M92" s="138"/>
    </row>
    <row r="93" spans="1:13" ht="35.1" customHeight="1" thickBot="1">
      <c r="A93" s="226"/>
      <c r="B93" s="105" t="s">
        <v>46</v>
      </c>
      <c r="C93" s="108" t="s">
        <v>13</v>
      </c>
      <c r="D93" s="133"/>
      <c r="E93" s="179"/>
      <c r="F93" s="180"/>
      <c r="G93" s="180"/>
      <c r="H93" s="180"/>
      <c r="I93" s="181"/>
      <c r="J93" s="106" t="s">
        <v>44</v>
      </c>
      <c r="K93" s="144"/>
      <c r="L93" s="107" t="s">
        <v>9</v>
      </c>
      <c r="M93" s="142"/>
    </row>
    <row r="94" spans="1:13" ht="35.1" customHeight="1" thickTop="1">
      <c r="A94" s="224">
        <v>16</v>
      </c>
      <c r="B94" s="93" t="s">
        <v>6</v>
      </c>
      <c r="C94" s="182"/>
      <c r="D94" s="183"/>
      <c r="E94" s="184"/>
      <c r="F94" s="94" t="s">
        <v>53</v>
      </c>
      <c r="G94" s="134"/>
      <c r="H94" s="103" t="s">
        <v>11</v>
      </c>
      <c r="I94" s="139"/>
      <c r="J94" s="104" t="s">
        <v>42</v>
      </c>
      <c r="K94" s="139"/>
      <c r="L94" s="95" t="s">
        <v>70</v>
      </c>
      <c r="M94" s="137"/>
    </row>
    <row r="95" spans="1:13" ht="35.1" customHeight="1">
      <c r="A95" s="225"/>
      <c r="B95" s="96" t="s">
        <v>35</v>
      </c>
      <c r="C95" s="185"/>
      <c r="D95" s="186"/>
      <c r="E95" s="187"/>
      <c r="F95" s="97" t="s">
        <v>51</v>
      </c>
      <c r="G95" s="135"/>
      <c r="H95" s="99" t="s">
        <v>42</v>
      </c>
      <c r="I95" s="143"/>
      <c r="J95" s="99" t="s">
        <v>42</v>
      </c>
      <c r="K95" s="143"/>
      <c r="L95" s="100" t="s">
        <v>71</v>
      </c>
      <c r="M95" s="138"/>
    </row>
    <row r="96" spans="1:13" ht="35.1" customHeight="1">
      <c r="A96" s="225"/>
      <c r="B96" s="96" t="s">
        <v>86</v>
      </c>
      <c r="C96" s="132"/>
      <c r="D96" s="98" t="s">
        <v>19</v>
      </c>
      <c r="E96" s="136"/>
      <c r="F96" s="109" t="s">
        <v>52</v>
      </c>
      <c r="G96" s="135"/>
      <c r="H96" s="99" t="s">
        <v>42</v>
      </c>
      <c r="I96" s="143"/>
      <c r="J96" s="99" t="s">
        <v>42</v>
      </c>
      <c r="K96" s="143"/>
      <c r="L96" s="101" t="s">
        <v>72</v>
      </c>
      <c r="M96" s="138"/>
    </row>
    <row r="97" spans="1:13" ht="35.1" customHeight="1" thickBot="1">
      <c r="A97" s="226"/>
      <c r="B97" s="105" t="s">
        <v>46</v>
      </c>
      <c r="C97" s="108" t="s">
        <v>13</v>
      </c>
      <c r="D97" s="133"/>
      <c r="E97" s="179"/>
      <c r="F97" s="180"/>
      <c r="G97" s="180"/>
      <c r="H97" s="180"/>
      <c r="I97" s="181"/>
      <c r="J97" s="106" t="s">
        <v>44</v>
      </c>
      <c r="K97" s="144"/>
      <c r="L97" s="107" t="s">
        <v>9</v>
      </c>
      <c r="M97" s="142"/>
    </row>
    <row r="98" spans="1:13" ht="35.1" customHeight="1" thickTop="1">
      <c r="A98" s="224">
        <v>17</v>
      </c>
      <c r="B98" s="93" t="s">
        <v>6</v>
      </c>
      <c r="C98" s="182"/>
      <c r="D98" s="183"/>
      <c r="E98" s="184"/>
      <c r="F98" s="94" t="s">
        <v>53</v>
      </c>
      <c r="G98" s="134"/>
      <c r="H98" s="103" t="s">
        <v>11</v>
      </c>
      <c r="I98" s="139"/>
      <c r="J98" s="104" t="s">
        <v>42</v>
      </c>
      <c r="K98" s="139"/>
      <c r="L98" s="95" t="s">
        <v>70</v>
      </c>
      <c r="M98" s="137"/>
    </row>
    <row r="99" spans="1:13" ht="35.1" customHeight="1">
      <c r="A99" s="225"/>
      <c r="B99" s="96" t="s">
        <v>35</v>
      </c>
      <c r="C99" s="185"/>
      <c r="D99" s="186"/>
      <c r="E99" s="187"/>
      <c r="F99" s="97" t="s">
        <v>51</v>
      </c>
      <c r="G99" s="135"/>
      <c r="H99" s="99" t="s">
        <v>42</v>
      </c>
      <c r="I99" s="143"/>
      <c r="J99" s="99" t="s">
        <v>42</v>
      </c>
      <c r="K99" s="143"/>
      <c r="L99" s="100" t="s">
        <v>71</v>
      </c>
      <c r="M99" s="138"/>
    </row>
    <row r="100" spans="1:13" ht="35.1" customHeight="1">
      <c r="A100" s="225"/>
      <c r="B100" s="96" t="s">
        <v>86</v>
      </c>
      <c r="C100" s="132"/>
      <c r="D100" s="98" t="s">
        <v>19</v>
      </c>
      <c r="E100" s="136"/>
      <c r="F100" s="109" t="s">
        <v>52</v>
      </c>
      <c r="G100" s="135"/>
      <c r="H100" s="99" t="s">
        <v>42</v>
      </c>
      <c r="I100" s="143"/>
      <c r="J100" s="99" t="s">
        <v>42</v>
      </c>
      <c r="K100" s="143"/>
      <c r="L100" s="101" t="s">
        <v>72</v>
      </c>
      <c r="M100" s="138"/>
    </row>
    <row r="101" spans="1:13" ht="35.1" customHeight="1" thickBot="1">
      <c r="A101" s="226"/>
      <c r="B101" s="105" t="s">
        <v>46</v>
      </c>
      <c r="C101" s="108" t="s">
        <v>13</v>
      </c>
      <c r="D101" s="133"/>
      <c r="E101" s="179"/>
      <c r="F101" s="180"/>
      <c r="G101" s="180"/>
      <c r="H101" s="180"/>
      <c r="I101" s="181"/>
      <c r="J101" s="106" t="s">
        <v>44</v>
      </c>
      <c r="K101" s="144"/>
      <c r="L101" s="107" t="s">
        <v>9</v>
      </c>
      <c r="M101" s="142"/>
    </row>
    <row r="102" spans="1:13" ht="35.1" customHeight="1" thickTop="1">
      <c r="A102" s="224">
        <v>18</v>
      </c>
      <c r="B102" s="93" t="s">
        <v>6</v>
      </c>
      <c r="C102" s="182"/>
      <c r="D102" s="183"/>
      <c r="E102" s="184"/>
      <c r="F102" s="94" t="s">
        <v>53</v>
      </c>
      <c r="G102" s="134"/>
      <c r="H102" s="103" t="s">
        <v>11</v>
      </c>
      <c r="I102" s="139"/>
      <c r="J102" s="104" t="s">
        <v>42</v>
      </c>
      <c r="K102" s="139"/>
      <c r="L102" s="95" t="s">
        <v>70</v>
      </c>
      <c r="M102" s="137"/>
    </row>
    <row r="103" spans="1:13" ht="35.1" customHeight="1">
      <c r="A103" s="225"/>
      <c r="B103" s="96" t="s">
        <v>35</v>
      </c>
      <c r="C103" s="185"/>
      <c r="D103" s="186"/>
      <c r="E103" s="187"/>
      <c r="F103" s="97" t="s">
        <v>51</v>
      </c>
      <c r="G103" s="135"/>
      <c r="H103" s="99" t="s">
        <v>42</v>
      </c>
      <c r="I103" s="143"/>
      <c r="J103" s="99" t="s">
        <v>42</v>
      </c>
      <c r="K103" s="143"/>
      <c r="L103" s="100" t="s">
        <v>71</v>
      </c>
      <c r="M103" s="138"/>
    </row>
    <row r="104" spans="1:13" ht="35.1" customHeight="1">
      <c r="A104" s="225"/>
      <c r="B104" s="96" t="s">
        <v>86</v>
      </c>
      <c r="C104" s="132"/>
      <c r="D104" s="98" t="s">
        <v>19</v>
      </c>
      <c r="E104" s="136"/>
      <c r="F104" s="109" t="s">
        <v>52</v>
      </c>
      <c r="G104" s="135"/>
      <c r="H104" s="99" t="s">
        <v>42</v>
      </c>
      <c r="I104" s="143"/>
      <c r="J104" s="99" t="s">
        <v>42</v>
      </c>
      <c r="K104" s="143"/>
      <c r="L104" s="101" t="s">
        <v>72</v>
      </c>
      <c r="M104" s="138"/>
    </row>
    <row r="105" spans="1:13" ht="35.1" customHeight="1" thickBot="1">
      <c r="A105" s="226"/>
      <c r="B105" s="105" t="s">
        <v>46</v>
      </c>
      <c r="C105" s="108" t="s">
        <v>13</v>
      </c>
      <c r="D105" s="133"/>
      <c r="E105" s="179"/>
      <c r="F105" s="180"/>
      <c r="G105" s="180"/>
      <c r="H105" s="180"/>
      <c r="I105" s="181"/>
      <c r="J105" s="106" t="s">
        <v>44</v>
      </c>
      <c r="K105" s="144"/>
      <c r="L105" s="107" t="s">
        <v>9</v>
      </c>
      <c r="M105" s="142"/>
    </row>
    <row r="106" spans="1:13" ht="35.1" customHeight="1" thickTop="1">
      <c r="A106" s="224">
        <v>19</v>
      </c>
      <c r="B106" s="93" t="s">
        <v>6</v>
      </c>
      <c r="C106" s="182"/>
      <c r="D106" s="183"/>
      <c r="E106" s="184"/>
      <c r="F106" s="94" t="s">
        <v>53</v>
      </c>
      <c r="G106" s="134"/>
      <c r="H106" s="103" t="s">
        <v>11</v>
      </c>
      <c r="I106" s="139"/>
      <c r="J106" s="104" t="s">
        <v>42</v>
      </c>
      <c r="K106" s="139"/>
      <c r="L106" s="95" t="s">
        <v>70</v>
      </c>
      <c r="M106" s="137"/>
    </row>
    <row r="107" spans="1:13" ht="35.1" customHeight="1">
      <c r="A107" s="225"/>
      <c r="B107" s="96" t="s">
        <v>35</v>
      </c>
      <c r="C107" s="185"/>
      <c r="D107" s="186"/>
      <c r="E107" s="187"/>
      <c r="F107" s="97" t="s">
        <v>51</v>
      </c>
      <c r="G107" s="135"/>
      <c r="H107" s="99" t="s">
        <v>42</v>
      </c>
      <c r="I107" s="143"/>
      <c r="J107" s="99" t="s">
        <v>42</v>
      </c>
      <c r="K107" s="143"/>
      <c r="L107" s="100" t="s">
        <v>71</v>
      </c>
      <c r="M107" s="138"/>
    </row>
    <row r="108" spans="1:13" ht="35.1" customHeight="1">
      <c r="A108" s="225"/>
      <c r="B108" s="96" t="s">
        <v>86</v>
      </c>
      <c r="C108" s="132"/>
      <c r="D108" s="98" t="s">
        <v>19</v>
      </c>
      <c r="E108" s="136"/>
      <c r="F108" s="109" t="s">
        <v>52</v>
      </c>
      <c r="G108" s="135"/>
      <c r="H108" s="99" t="s">
        <v>42</v>
      </c>
      <c r="I108" s="143"/>
      <c r="J108" s="99" t="s">
        <v>42</v>
      </c>
      <c r="K108" s="143"/>
      <c r="L108" s="101" t="s">
        <v>72</v>
      </c>
      <c r="M108" s="138"/>
    </row>
    <row r="109" spans="1:13" ht="35.1" customHeight="1" thickBot="1">
      <c r="A109" s="226"/>
      <c r="B109" s="105" t="s">
        <v>46</v>
      </c>
      <c r="C109" s="108" t="s">
        <v>13</v>
      </c>
      <c r="D109" s="133"/>
      <c r="E109" s="179"/>
      <c r="F109" s="180"/>
      <c r="G109" s="180"/>
      <c r="H109" s="180"/>
      <c r="I109" s="181"/>
      <c r="J109" s="106" t="s">
        <v>44</v>
      </c>
      <c r="K109" s="144"/>
      <c r="L109" s="107" t="s">
        <v>9</v>
      </c>
      <c r="M109" s="142"/>
    </row>
    <row r="110" spans="1:13" ht="35.1" customHeight="1" thickTop="1">
      <c r="A110" s="224">
        <v>20</v>
      </c>
      <c r="B110" s="93" t="s">
        <v>6</v>
      </c>
      <c r="C110" s="182"/>
      <c r="D110" s="183"/>
      <c r="E110" s="184"/>
      <c r="F110" s="94" t="s">
        <v>53</v>
      </c>
      <c r="G110" s="134"/>
      <c r="H110" s="103" t="s">
        <v>11</v>
      </c>
      <c r="I110" s="139"/>
      <c r="J110" s="104" t="s">
        <v>42</v>
      </c>
      <c r="K110" s="139"/>
      <c r="L110" s="95" t="s">
        <v>70</v>
      </c>
      <c r="M110" s="137"/>
    </row>
    <row r="111" spans="1:13" ht="35.1" customHeight="1">
      <c r="A111" s="225"/>
      <c r="B111" s="96" t="s">
        <v>35</v>
      </c>
      <c r="C111" s="185"/>
      <c r="D111" s="186"/>
      <c r="E111" s="187"/>
      <c r="F111" s="97" t="s">
        <v>51</v>
      </c>
      <c r="G111" s="135"/>
      <c r="H111" s="99" t="s">
        <v>42</v>
      </c>
      <c r="I111" s="143"/>
      <c r="J111" s="99" t="s">
        <v>42</v>
      </c>
      <c r="K111" s="143"/>
      <c r="L111" s="100" t="s">
        <v>71</v>
      </c>
      <c r="M111" s="138"/>
    </row>
    <row r="112" spans="1:13" ht="35.1" customHeight="1">
      <c r="A112" s="225"/>
      <c r="B112" s="96" t="s">
        <v>86</v>
      </c>
      <c r="C112" s="132"/>
      <c r="D112" s="98" t="s">
        <v>19</v>
      </c>
      <c r="E112" s="136"/>
      <c r="F112" s="109" t="s">
        <v>52</v>
      </c>
      <c r="G112" s="135"/>
      <c r="H112" s="99" t="s">
        <v>42</v>
      </c>
      <c r="I112" s="143"/>
      <c r="J112" s="99" t="s">
        <v>42</v>
      </c>
      <c r="K112" s="143"/>
      <c r="L112" s="101" t="s">
        <v>72</v>
      </c>
      <c r="M112" s="138"/>
    </row>
    <row r="113" spans="1:13" ht="35.1" customHeight="1" thickBot="1">
      <c r="A113" s="226"/>
      <c r="B113" s="105" t="s">
        <v>46</v>
      </c>
      <c r="C113" s="108" t="s">
        <v>13</v>
      </c>
      <c r="D113" s="133"/>
      <c r="E113" s="179"/>
      <c r="F113" s="180"/>
      <c r="G113" s="180"/>
      <c r="H113" s="180"/>
      <c r="I113" s="181"/>
      <c r="J113" s="106" t="s">
        <v>44</v>
      </c>
      <c r="K113" s="144"/>
      <c r="L113" s="107" t="s">
        <v>9</v>
      </c>
      <c r="M113" s="142"/>
    </row>
    <row r="114" spans="1:13" ht="35.1" customHeight="1" thickTop="1">
      <c r="A114" s="224">
        <v>21</v>
      </c>
      <c r="B114" s="93" t="s">
        <v>6</v>
      </c>
      <c r="C114" s="182"/>
      <c r="D114" s="183"/>
      <c r="E114" s="184"/>
      <c r="F114" s="94" t="s">
        <v>53</v>
      </c>
      <c r="G114" s="134"/>
      <c r="H114" s="103" t="s">
        <v>11</v>
      </c>
      <c r="I114" s="139"/>
      <c r="J114" s="104" t="s">
        <v>42</v>
      </c>
      <c r="K114" s="139"/>
      <c r="L114" s="95" t="s">
        <v>70</v>
      </c>
      <c r="M114" s="137"/>
    </row>
    <row r="115" spans="1:13" ht="35.1" customHeight="1">
      <c r="A115" s="225"/>
      <c r="B115" s="96" t="s">
        <v>35</v>
      </c>
      <c r="C115" s="185"/>
      <c r="D115" s="186"/>
      <c r="E115" s="187"/>
      <c r="F115" s="97" t="s">
        <v>51</v>
      </c>
      <c r="G115" s="135"/>
      <c r="H115" s="99" t="s">
        <v>42</v>
      </c>
      <c r="I115" s="143"/>
      <c r="J115" s="99" t="s">
        <v>42</v>
      </c>
      <c r="K115" s="143"/>
      <c r="L115" s="100" t="s">
        <v>71</v>
      </c>
      <c r="M115" s="138"/>
    </row>
    <row r="116" spans="1:13" ht="35.1" customHeight="1">
      <c r="A116" s="225"/>
      <c r="B116" s="96" t="s">
        <v>86</v>
      </c>
      <c r="C116" s="132"/>
      <c r="D116" s="98" t="s">
        <v>19</v>
      </c>
      <c r="E116" s="136"/>
      <c r="F116" s="109" t="s">
        <v>52</v>
      </c>
      <c r="G116" s="135"/>
      <c r="H116" s="99" t="s">
        <v>42</v>
      </c>
      <c r="I116" s="143"/>
      <c r="J116" s="99" t="s">
        <v>42</v>
      </c>
      <c r="K116" s="143"/>
      <c r="L116" s="101" t="s">
        <v>72</v>
      </c>
      <c r="M116" s="138"/>
    </row>
    <row r="117" spans="1:13" ht="35.1" customHeight="1" thickBot="1">
      <c r="A117" s="226"/>
      <c r="B117" s="105" t="s">
        <v>46</v>
      </c>
      <c r="C117" s="108" t="s">
        <v>13</v>
      </c>
      <c r="D117" s="133"/>
      <c r="E117" s="179"/>
      <c r="F117" s="180"/>
      <c r="G117" s="180"/>
      <c r="H117" s="180"/>
      <c r="I117" s="181"/>
      <c r="J117" s="106" t="s">
        <v>44</v>
      </c>
      <c r="K117" s="144"/>
      <c r="L117" s="107" t="s">
        <v>9</v>
      </c>
      <c r="M117" s="142"/>
    </row>
    <row r="118" spans="1:13" ht="35.1" customHeight="1" thickTop="1">
      <c r="A118" s="224">
        <v>22</v>
      </c>
      <c r="B118" s="93" t="s">
        <v>6</v>
      </c>
      <c r="C118" s="182"/>
      <c r="D118" s="183"/>
      <c r="E118" s="184"/>
      <c r="F118" s="94" t="s">
        <v>53</v>
      </c>
      <c r="G118" s="134"/>
      <c r="H118" s="103" t="s">
        <v>11</v>
      </c>
      <c r="I118" s="139"/>
      <c r="J118" s="104" t="s">
        <v>42</v>
      </c>
      <c r="K118" s="139"/>
      <c r="L118" s="95" t="s">
        <v>70</v>
      </c>
      <c r="M118" s="137"/>
    </row>
    <row r="119" spans="1:13" ht="35.1" customHeight="1">
      <c r="A119" s="225"/>
      <c r="B119" s="96" t="s">
        <v>35</v>
      </c>
      <c r="C119" s="185"/>
      <c r="D119" s="186"/>
      <c r="E119" s="187"/>
      <c r="F119" s="97" t="s">
        <v>51</v>
      </c>
      <c r="G119" s="135"/>
      <c r="H119" s="99" t="s">
        <v>42</v>
      </c>
      <c r="I119" s="143"/>
      <c r="J119" s="99" t="s">
        <v>42</v>
      </c>
      <c r="K119" s="143"/>
      <c r="L119" s="100" t="s">
        <v>71</v>
      </c>
      <c r="M119" s="138"/>
    </row>
    <row r="120" spans="1:13" ht="35.1" customHeight="1">
      <c r="A120" s="225"/>
      <c r="B120" s="96" t="s">
        <v>86</v>
      </c>
      <c r="C120" s="132"/>
      <c r="D120" s="98" t="s">
        <v>19</v>
      </c>
      <c r="E120" s="136"/>
      <c r="F120" s="109" t="s">
        <v>52</v>
      </c>
      <c r="G120" s="135"/>
      <c r="H120" s="99" t="s">
        <v>42</v>
      </c>
      <c r="I120" s="143"/>
      <c r="J120" s="99" t="s">
        <v>42</v>
      </c>
      <c r="K120" s="143"/>
      <c r="L120" s="101" t="s">
        <v>72</v>
      </c>
      <c r="M120" s="138"/>
    </row>
    <row r="121" spans="1:13" ht="35.1" customHeight="1" thickBot="1">
      <c r="A121" s="225"/>
      <c r="B121" s="105" t="s">
        <v>46</v>
      </c>
      <c r="C121" s="108" t="s">
        <v>13</v>
      </c>
      <c r="D121" s="133"/>
      <c r="E121" s="179"/>
      <c r="F121" s="180"/>
      <c r="G121" s="180"/>
      <c r="H121" s="180"/>
      <c r="I121" s="181"/>
      <c r="J121" s="106" t="s">
        <v>44</v>
      </c>
      <c r="K121" s="144"/>
      <c r="L121" s="107" t="s">
        <v>9</v>
      </c>
      <c r="M121" s="142"/>
    </row>
    <row r="122" spans="1:13" ht="35.1" customHeight="1" thickTop="1">
      <c r="A122" s="224">
        <v>23</v>
      </c>
      <c r="B122" s="93" t="s">
        <v>6</v>
      </c>
      <c r="C122" s="182"/>
      <c r="D122" s="183"/>
      <c r="E122" s="184"/>
      <c r="F122" s="94" t="s">
        <v>53</v>
      </c>
      <c r="G122" s="134"/>
      <c r="H122" s="103" t="s">
        <v>11</v>
      </c>
      <c r="I122" s="139"/>
      <c r="J122" s="104" t="s">
        <v>42</v>
      </c>
      <c r="K122" s="139"/>
      <c r="L122" s="95" t="s">
        <v>70</v>
      </c>
      <c r="M122" s="137"/>
    </row>
    <row r="123" spans="1:13" ht="35.1" customHeight="1">
      <c r="A123" s="225"/>
      <c r="B123" s="96" t="s">
        <v>35</v>
      </c>
      <c r="C123" s="185"/>
      <c r="D123" s="186"/>
      <c r="E123" s="187"/>
      <c r="F123" s="97" t="s">
        <v>51</v>
      </c>
      <c r="G123" s="135"/>
      <c r="H123" s="99" t="s">
        <v>42</v>
      </c>
      <c r="I123" s="143"/>
      <c r="J123" s="99" t="s">
        <v>42</v>
      </c>
      <c r="K123" s="143"/>
      <c r="L123" s="100" t="s">
        <v>71</v>
      </c>
      <c r="M123" s="138"/>
    </row>
    <row r="124" spans="1:13" ht="35.1" customHeight="1">
      <c r="A124" s="225"/>
      <c r="B124" s="96" t="s">
        <v>86</v>
      </c>
      <c r="C124" s="132"/>
      <c r="D124" s="98" t="s">
        <v>19</v>
      </c>
      <c r="E124" s="136"/>
      <c r="F124" s="109" t="s">
        <v>52</v>
      </c>
      <c r="G124" s="135"/>
      <c r="H124" s="99" t="s">
        <v>42</v>
      </c>
      <c r="I124" s="143"/>
      <c r="J124" s="99" t="s">
        <v>42</v>
      </c>
      <c r="K124" s="143"/>
      <c r="L124" s="101" t="s">
        <v>72</v>
      </c>
      <c r="M124" s="138"/>
    </row>
    <row r="125" spans="1:13" ht="35.1" customHeight="1" thickBot="1">
      <c r="A125" s="226"/>
      <c r="B125" s="105" t="s">
        <v>46</v>
      </c>
      <c r="C125" s="108" t="s">
        <v>13</v>
      </c>
      <c r="D125" s="133"/>
      <c r="E125" s="179"/>
      <c r="F125" s="180"/>
      <c r="G125" s="180"/>
      <c r="H125" s="180"/>
      <c r="I125" s="181"/>
      <c r="J125" s="106" t="s">
        <v>44</v>
      </c>
      <c r="K125" s="144"/>
      <c r="L125" s="107" t="s">
        <v>9</v>
      </c>
      <c r="M125" s="142"/>
    </row>
    <row r="126" spans="1:13" ht="35.1" customHeight="1" thickTop="1">
      <c r="A126" s="224">
        <v>24</v>
      </c>
      <c r="B126" s="93" t="s">
        <v>6</v>
      </c>
      <c r="C126" s="182"/>
      <c r="D126" s="183"/>
      <c r="E126" s="184"/>
      <c r="F126" s="94" t="s">
        <v>53</v>
      </c>
      <c r="G126" s="134"/>
      <c r="H126" s="103" t="s">
        <v>11</v>
      </c>
      <c r="I126" s="139"/>
      <c r="J126" s="104" t="s">
        <v>42</v>
      </c>
      <c r="K126" s="139"/>
      <c r="L126" s="95" t="s">
        <v>70</v>
      </c>
      <c r="M126" s="137"/>
    </row>
    <row r="127" spans="1:13" ht="35.1" customHeight="1">
      <c r="A127" s="225"/>
      <c r="B127" s="96" t="s">
        <v>35</v>
      </c>
      <c r="C127" s="185"/>
      <c r="D127" s="186"/>
      <c r="E127" s="187"/>
      <c r="F127" s="97" t="s">
        <v>51</v>
      </c>
      <c r="G127" s="135"/>
      <c r="H127" s="99" t="s">
        <v>42</v>
      </c>
      <c r="I127" s="143"/>
      <c r="J127" s="99" t="s">
        <v>42</v>
      </c>
      <c r="K127" s="143"/>
      <c r="L127" s="100" t="s">
        <v>71</v>
      </c>
      <c r="M127" s="138"/>
    </row>
    <row r="128" spans="1:13" ht="35.1" customHeight="1">
      <c r="A128" s="225"/>
      <c r="B128" s="96" t="s">
        <v>86</v>
      </c>
      <c r="C128" s="132"/>
      <c r="D128" s="98" t="s">
        <v>19</v>
      </c>
      <c r="E128" s="136"/>
      <c r="F128" s="109" t="s">
        <v>52</v>
      </c>
      <c r="G128" s="135"/>
      <c r="H128" s="99" t="s">
        <v>42</v>
      </c>
      <c r="I128" s="143"/>
      <c r="J128" s="99" t="s">
        <v>42</v>
      </c>
      <c r="K128" s="143"/>
      <c r="L128" s="101" t="s">
        <v>72</v>
      </c>
      <c r="M128" s="138"/>
    </row>
    <row r="129" spans="1:13" ht="35.1" customHeight="1" thickBot="1">
      <c r="A129" s="226"/>
      <c r="B129" s="105" t="s">
        <v>46</v>
      </c>
      <c r="C129" s="108" t="s">
        <v>13</v>
      </c>
      <c r="D129" s="133"/>
      <c r="E129" s="179"/>
      <c r="F129" s="180"/>
      <c r="G129" s="180"/>
      <c r="H129" s="180"/>
      <c r="I129" s="181"/>
      <c r="J129" s="106" t="s">
        <v>44</v>
      </c>
      <c r="K129" s="144"/>
      <c r="L129" s="107" t="s">
        <v>9</v>
      </c>
      <c r="M129" s="142"/>
    </row>
    <row r="130" spans="1:13" ht="35.1" customHeight="1" thickTop="1">
      <c r="A130" s="224">
        <v>25</v>
      </c>
      <c r="B130" s="93" t="s">
        <v>6</v>
      </c>
      <c r="C130" s="182"/>
      <c r="D130" s="183"/>
      <c r="E130" s="184"/>
      <c r="F130" s="94" t="s">
        <v>53</v>
      </c>
      <c r="G130" s="134"/>
      <c r="H130" s="103" t="s">
        <v>11</v>
      </c>
      <c r="I130" s="139"/>
      <c r="J130" s="104" t="s">
        <v>42</v>
      </c>
      <c r="K130" s="139"/>
      <c r="L130" s="95" t="s">
        <v>70</v>
      </c>
      <c r="M130" s="137"/>
    </row>
    <row r="131" spans="1:13" ht="35.1" customHeight="1">
      <c r="A131" s="225"/>
      <c r="B131" s="96" t="s">
        <v>35</v>
      </c>
      <c r="C131" s="185"/>
      <c r="D131" s="186"/>
      <c r="E131" s="187"/>
      <c r="F131" s="97" t="s">
        <v>51</v>
      </c>
      <c r="G131" s="135"/>
      <c r="H131" s="99" t="s">
        <v>42</v>
      </c>
      <c r="I131" s="143"/>
      <c r="J131" s="99" t="s">
        <v>42</v>
      </c>
      <c r="K131" s="143"/>
      <c r="L131" s="100" t="s">
        <v>71</v>
      </c>
      <c r="M131" s="138"/>
    </row>
    <row r="132" spans="1:13" ht="35.1" customHeight="1">
      <c r="A132" s="225"/>
      <c r="B132" s="96" t="s">
        <v>86</v>
      </c>
      <c r="C132" s="132"/>
      <c r="D132" s="98" t="s">
        <v>19</v>
      </c>
      <c r="E132" s="136"/>
      <c r="F132" s="109" t="s">
        <v>52</v>
      </c>
      <c r="G132" s="135"/>
      <c r="H132" s="99" t="s">
        <v>42</v>
      </c>
      <c r="I132" s="143"/>
      <c r="J132" s="99" t="s">
        <v>42</v>
      </c>
      <c r="K132" s="143"/>
      <c r="L132" s="101" t="s">
        <v>72</v>
      </c>
      <c r="M132" s="138"/>
    </row>
    <row r="133" spans="1:13" ht="35.1" customHeight="1" thickBot="1">
      <c r="A133" s="226"/>
      <c r="B133" s="105" t="s">
        <v>46</v>
      </c>
      <c r="C133" s="108" t="s">
        <v>13</v>
      </c>
      <c r="D133" s="133"/>
      <c r="E133" s="179"/>
      <c r="F133" s="180"/>
      <c r="G133" s="180"/>
      <c r="H133" s="180"/>
      <c r="I133" s="181"/>
      <c r="J133" s="106" t="s">
        <v>44</v>
      </c>
      <c r="K133" s="144"/>
      <c r="L133" s="107" t="s">
        <v>9</v>
      </c>
      <c r="M133" s="142"/>
    </row>
    <row r="134" spans="1:13" ht="35.1" customHeight="1" thickTop="1">
      <c r="A134" s="224">
        <v>26</v>
      </c>
      <c r="B134" s="93" t="s">
        <v>6</v>
      </c>
      <c r="C134" s="182"/>
      <c r="D134" s="183"/>
      <c r="E134" s="184"/>
      <c r="F134" s="94" t="s">
        <v>53</v>
      </c>
      <c r="G134" s="134"/>
      <c r="H134" s="103" t="s">
        <v>11</v>
      </c>
      <c r="I134" s="139"/>
      <c r="J134" s="104" t="s">
        <v>42</v>
      </c>
      <c r="K134" s="139"/>
      <c r="L134" s="95" t="s">
        <v>70</v>
      </c>
      <c r="M134" s="137"/>
    </row>
    <row r="135" spans="1:13" ht="35.1" customHeight="1">
      <c r="A135" s="225"/>
      <c r="B135" s="96" t="s">
        <v>35</v>
      </c>
      <c r="C135" s="185"/>
      <c r="D135" s="186"/>
      <c r="E135" s="187"/>
      <c r="F135" s="97" t="s">
        <v>51</v>
      </c>
      <c r="G135" s="135"/>
      <c r="H135" s="99" t="s">
        <v>42</v>
      </c>
      <c r="I135" s="143"/>
      <c r="J135" s="99" t="s">
        <v>42</v>
      </c>
      <c r="K135" s="143"/>
      <c r="L135" s="100" t="s">
        <v>71</v>
      </c>
      <c r="M135" s="138"/>
    </row>
    <row r="136" spans="1:13" ht="35.1" customHeight="1">
      <c r="A136" s="225"/>
      <c r="B136" s="96" t="s">
        <v>86</v>
      </c>
      <c r="C136" s="132"/>
      <c r="D136" s="98" t="s">
        <v>19</v>
      </c>
      <c r="E136" s="136"/>
      <c r="F136" s="109" t="s">
        <v>52</v>
      </c>
      <c r="G136" s="135"/>
      <c r="H136" s="99" t="s">
        <v>42</v>
      </c>
      <c r="I136" s="143"/>
      <c r="J136" s="99" t="s">
        <v>42</v>
      </c>
      <c r="K136" s="143"/>
      <c r="L136" s="101" t="s">
        <v>72</v>
      </c>
      <c r="M136" s="138"/>
    </row>
    <row r="137" spans="1:13" ht="35.1" customHeight="1" thickBot="1">
      <c r="A137" s="226"/>
      <c r="B137" s="105" t="s">
        <v>46</v>
      </c>
      <c r="C137" s="108" t="s">
        <v>13</v>
      </c>
      <c r="D137" s="133"/>
      <c r="E137" s="179"/>
      <c r="F137" s="180"/>
      <c r="G137" s="180"/>
      <c r="H137" s="180"/>
      <c r="I137" s="181"/>
      <c r="J137" s="106" t="s">
        <v>44</v>
      </c>
      <c r="K137" s="144"/>
      <c r="L137" s="107" t="s">
        <v>9</v>
      </c>
      <c r="M137" s="142"/>
    </row>
    <row r="138" spans="1:13" ht="35.1" customHeight="1" thickTop="1">
      <c r="A138" s="224">
        <v>27</v>
      </c>
      <c r="B138" s="93" t="s">
        <v>6</v>
      </c>
      <c r="C138" s="182"/>
      <c r="D138" s="183"/>
      <c r="E138" s="184"/>
      <c r="F138" s="94" t="s">
        <v>53</v>
      </c>
      <c r="G138" s="134"/>
      <c r="H138" s="103" t="s">
        <v>11</v>
      </c>
      <c r="I138" s="139"/>
      <c r="J138" s="104" t="s">
        <v>42</v>
      </c>
      <c r="K138" s="139"/>
      <c r="L138" s="95" t="s">
        <v>70</v>
      </c>
      <c r="M138" s="137"/>
    </row>
    <row r="139" spans="1:13" ht="35.1" customHeight="1">
      <c r="A139" s="225"/>
      <c r="B139" s="96" t="s">
        <v>35</v>
      </c>
      <c r="C139" s="185"/>
      <c r="D139" s="186"/>
      <c r="E139" s="187"/>
      <c r="F139" s="97" t="s">
        <v>51</v>
      </c>
      <c r="G139" s="135"/>
      <c r="H139" s="99" t="s">
        <v>42</v>
      </c>
      <c r="I139" s="143"/>
      <c r="J139" s="99" t="s">
        <v>42</v>
      </c>
      <c r="K139" s="143"/>
      <c r="L139" s="100" t="s">
        <v>71</v>
      </c>
      <c r="M139" s="138"/>
    </row>
    <row r="140" spans="1:13" ht="35.1" customHeight="1">
      <c r="A140" s="225"/>
      <c r="B140" s="96" t="s">
        <v>86</v>
      </c>
      <c r="C140" s="132"/>
      <c r="D140" s="98" t="s">
        <v>19</v>
      </c>
      <c r="E140" s="136"/>
      <c r="F140" s="109" t="s">
        <v>52</v>
      </c>
      <c r="G140" s="135"/>
      <c r="H140" s="99" t="s">
        <v>42</v>
      </c>
      <c r="I140" s="143"/>
      <c r="J140" s="99" t="s">
        <v>42</v>
      </c>
      <c r="K140" s="143"/>
      <c r="L140" s="101" t="s">
        <v>72</v>
      </c>
      <c r="M140" s="138"/>
    </row>
    <row r="141" spans="1:13" ht="35.1" customHeight="1" thickBot="1">
      <c r="A141" s="226"/>
      <c r="B141" s="105" t="s">
        <v>46</v>
      </c>
      <c r="C141" s="108" t="s">
        <v>13</v>
      </c>
      <c r="D141" s="133"/>
      <c r="E141" s="179"/>
      <c r="F141" s="180"/>
      <c r="G141" s="180"/>
      <c r="H141" s="180"/>
      <c r="I141" s="181"/>
      <c r="J141" s="106" t="s">
        <v>44</v>
      </c>
      <c r="K141" s="144"/>
      <c r="L141" s="107" t="s">
        <v>9</v>
      </c>
      <c r="M141" s="142"/>
    </row>
    <row r="142" spans="1:13" ht="35.1" customHeight="1" thickTop="1">
      <c r="A142" s="224">
        <v>28</v>
      </c>
      <c r="B142" s="93" t="s">
        <v>6</v>
      </c>
      <c r="C142" s="182"/>
      <c r="D142" s="183"/>
      <c r="E142" s="184"/>
      <c r="F142" s="94" t="s">
        <v>53</v>
      </c>
      <c r="G142" s="134"/>
      <c r="H142" s="103" t="s">
        <v>11</v>
      </c>
      <c r="I142" s="139"/>
      <c r="J142" s="104" t="s">
        <v>42</v>
      </c>
      <c r="K142" s="139"/>
      <c r="L142" s="95" t="s">
        <v>70</v>
      </c>
      <c r="M142" s="137"/>
    </row>
    <row r="143" spans="1:13" ht="35.1" customHeight="1">
      <c r="A143" s="225"/>
      <c r="B143" s="96" t="s">
        <v>35</v>
      </c>
      <c r="C143" s="185"/>
      <c r="D143" s="186"/>
      <c r="E143" s="187"/>
      <c r="F143" s="97" t="s">
        <v>51</v>
      </c>
      <c r="G143" s="135"/>
      <c r="H143" s="99" t="s">
        <v>42</v>
      </c>
      <c r="I143" s="143"/>
      <c r="J143" s="99" t="s">
        <v>42</v>
      </c>
      <c r="K143" s="143"/>
      <c r="L143" s="100" t="s">
        <v>71</v>
      </c>
      <c r="M143" s="138"/>
    </row>
    <row r="144" spans="1:13" ht="35.1" customHeight="1">
      <c r="A144" s="225"/>
      <c r="B144" s="96" t="s">
        <v>86</v>
      </c>
      <c r="C144" s="132"/>
      <c r="D144" s="98" t="s">
        <v>19</v>
      </c>
      <c r="E144" s="136"/>
      <c r="F144" s="109" t="s">
        <v>52</v>
      </c>
      <c r="G144" s="135"/>
      <c r="H144" s="99" t="s">
        <v>42</v>
      </c>
      <c r="I144" s="143"/>
      <c r="J144" s="99" t="s">
        <v>42</v>
      </c>
      <c r="K144" s="143"/>
      <c r="L144" s="101" t="s">
        <v>72</v>
      </c>
      <c r="M144" s="138"/>
    </row>
    <row r="145" spans="1:13" ht="35.1" customHeight="1" thickBot="1">
      <c r="A145" s="226"/>
      <c r="B145" s="105" t="s">
        <v>46</v>
      </c>
      <c r="C145" s="108" t="s">
        <v>13</v>
      </c>
      <c r="D145" s="133"/>
      <c r="E145" s="179"/>
      <c r="F145" s="180"/>
      <c r="G145" s="180"/>
      <c r="H145" s="180"/>
      <c r="I145" s="181"/>
      <c r="J145" s="106" t="s">
        <v>44</v>
      </c>
      <c r="K145" s="144"/>
      <c r="L145" s="107" t="s">
        <v>9</v>
      </c>
      <c r="M145" s="142"/>
    </row>
    <row r="146" spans="1:13" ht="35.1" customHeight="1" thickTop="1">
      <c r="A146" s="224">
        <v>29</v>
      </c>
      <c r="B146" s="93" t="s">
        <v>6</v>
      </c>
      <c r="C146" s="182"/>
      <c r="D146" s="183"/>
      <c r="E146" s="184"/>
      <c r="F146" s="94" t="s">
        <v>53</v>
      </c>
      <c r="G146" s="134"/>
      <c r="H146" s="103" t="s">
        <v>11</v>
      </c>
      <c r="I146" s="139"/>
      <c r="J146" s="104" t="s">
        <v>42</v>
      </c>
      <c r="K146" s="139"/>
      <c r="L146" s="95" t="s">
        <v>70</v>
      </c>
      <c r="M146" s="137"/>
    </row>
    <row r="147" spans="1:13" ht="35.1" customHeight="1">
      <c r="A147" s="225"/>
      <c r="B147" s="96" t="s">
        <v>35</v>
      </c>
      <c r="C147" s="185"/>
      <c r="D147" s="186"/>
      <c r="E147" s="187"/>
      <c r="F147" s="97" t="s">
        <v>51</v>
      </c>
      <c r="G147" s="135"/>
      <c r="H147" s="99" t="s">
        <v>42</v>
      </c>
      <c r="I147" s="143"/>
      <c r="J147" s="99" t="s">
        <v>42</v>
      </c>
      <c r="K147" s="143"/>
      <c r="L147" s="100" t="s">
        <v>71</v>
      </c>
      <c r="M147" s="138"/>
    </row>
    <row r="148" spans="1:13" ht="35.1" customHeight="1">
      <c r="A148" s="225"/>
      <c r="B148" s="96" t="s">
        <v>86</v>
      </c>
      <c r="C148" s="132"/>
      <c r="D148" s="98" t="s">
        <v>19</v>
      </c>
      <c r="E148" s="136"/>
      <c r="F148" s="109" t="s">
        <v>52</v>
      </c>
      <c r="G148" s="135"/>
      <c r="H148" s="99" t="s">
        <v>42</v>
      </c>
      <c r="I148" s="143"/>
      <c r="J148" s="99" t="s">
        <v>42</v>
      </c>
      <c r="K148" s="143"/>
      <c r="L148" s="101" t="s">
        <v>72</v>
      </c>
      <c r="M148" s="138"/>
    </row>
    <row r="149" spans="1:13" ht="35.1" customHeight="1" thickBot="1">
      <c r="A149" s="226"/>
      <c r="B149" s="105" t="s">
        <v>46</v>
      </c>
      <c r="C149" s="108" t="s">
        <v>13</v>
      </c>
      <c r="D149" s="133"/>
      <c r="E149" s="179"/>
      <c r="F149" s="180"/>
      <c r="G149" s="180"/>
      <c r="H149" s="180"/>
      <c r="I149" s="181"/>
      <c r="J149" s="106" t="s">
        <v>44</v>
      </c>
      <c r="K149" s="144"/>
      <c r="L149" s="107" t="s">
        <v>9</v>
      </c>
      <c r="M149" s="142"/>
    </row>
    <row r="150" spans="1:13" ht="35.1" customHeight="1" thickTop="1">
      <c r="A150" s="224">
        <v>30</v>
      </c>
      <c r="B150" s="93" t="s">
        <v>6</v>
      </c>
      <c r="C150" s="182"/>
      <c r="D150" s="183"/>
      <c r="E150" s="184"/>
      <c r="F150" s="94" t="s">
        <v>53</v>
      </c>
      <c r="G150" s="134"/>
      <c r="H150" s="103" t="s">
        <v>11</v>
      </c>
      <c r="I150" s="139"/>
      <c r="J150" s="104" t="s">
        <v>42</v>
      </c>
      <c r="K150" s="139"/>
      <c r="L150" s="95" t="s">
        <v>70</v>
      </c>
      <c r="M150" s="137"/>
    </row>
    <row r="151" spans="1:13" ht="35.1" customHeight="1">
      <c r="A151" s="225"/>
      <c r="B151" s="96" t="s">
        <v>35</v>
      </c>
      <c r="C151" s="185"/>
      <c r="D151" s="186"/>
      <c r="E151" s="187"/>
      <c r="F151" s="97" t="s">
        <v>51</v>
      </c>
      <c r="G151" s="135"/>
      <c r="H151" s="99" t="s">
        <v>42</v>
      </c>
      <c r="I151" s="143"/>
      <c r="J151" s="99" t="s">
        <v>123</v>
      </c>
      <c r="K151" s="143"/>
      <c r="L151" s="100" t="s">
        <v>71</v>
      </c>
      <c r="M151" s="138"/>
    </row>
    <row r="152" spans="1:13" ht="35.1" customHeight="1">
      <c r="A152" s="225"/>
      <c r="B152" s="96" t="s">
        <v>86</v>
      </c>
      <c r="C152" s="132"/>
      <c r="D152" s="98" t="s">
        <v>19</v>
      </c>
      <c r="E152" s="136"/>
      <c r="F152" s="109" t="s">
        <v>52</v>
      </c>
      <c r="G152" s="135"/>
      <c r="H152" s="99" t="s">
        <v>42</v>
      </c>
      <c r="I152" s="143"/>
      <c r="J152" s="99" t="s">
        <v>42</v>
      </c>
      <c r="K152" s="143"/>
      <c r="L152" s="101" t="s">
        <v>72</v>
      </c>
      <c r="M152" s="138"/>
    </row>
    <row r="153" spans="1:13" ht="35.1" customHeight="1" thickBot="1">
      <c r="A153" s="226"/>
      <c r="B153" s="105" t="s">
        <v>46</v>
      </c>
      <c r="C153" s="108" t="s">
        <v>13</v>
      </c>
      <c r="D153" s="133"/>
      <c r="E153" s="179"/>
      <c r="F153" s="180"/>
      <c r="G153" s="180"/>
      <c r="H153" s="180"/>
      <c r="I153" s="181"/>
      <c r="J153" s="106" t="s">
        <v>44</v>
      </c>
      <c r="K153" s="144"/>
      <c r="L153" s="107" t="s">
        <v>9</v>
      </c>
      <c r="M153" s="142"/>
    </row>
    <row r="154" spans="1:13" ht="35.1" customHeight="1" thickTop="1">
      <c r="A154" s="224">
        <v>31</v>
      </c>
      <c r="B154" s="93" t="s">
        <v>6</v>
      </c>
      <c r="C154" s="182"/>
      <c r="D154" s="183"/>
      <c r="E154" s="184"/>
      <c r="F154" s="94" t="s">
        <v>53</v>
      </c>
      <c r="G154" s="134"/>
      <c r="H154" s="103" t="s">
        <v>11</v>
      </c>
      <c r="I154" s="139"/>
      <c r="J154" s="104" t="s">
        <v>42</v>
      </c>
      <c r="K154" s="139"/>
      <c r="L154" s="95" t="s">
        <v>70</v>
      </c>
      <c r="M154" s="137"/>
    </row>
    <row r="155" spans="1:13" ht="35.1" customHeight="1">
      <c r="A155" s="225"/>
      <c r="B155" s="96" t="s">
        <v>35</v>
      </c>
      <c r="C155" s="185"/>
      <c r="D155" s="186"/>
      <c r="E155" s="187"/>
      <c r="F155" s="97" t="s">
        <v>51</v>
      </c>
      <c r="G155" s="135"/>
      <c r="H155" s="99" t="s">
        <v>42</v>
      </c>
      <c r="I155" s="143"/>
      <c r="J155" s="99" t="s">
        <v>42</v>
      </c>
      <c r="K155" s="143"/>
      <c r="L155" s="100" t="s">
        <v>71</v>
      </c>
      <c r="M155" s="138"/>
    </row>
    <row r="156" spans="1:13" ht="35.1" customHeight="1">
      <c r="A156" s="225"/>
      <c r="B156" s="96" t="s">
        <v>86</v>
      </c>
      <c r="C156" s="132"/>
      <c r="D156" s="98" t="s">
        <v>19</v>
      </c>
      <c r="E156" s="136"/>
      <c r="F156" s="109" t="s">
        <v>52</v>
      </c>
      <c r="G156" s="135"/>
      <c r="H156" s="99" t="s">
        <v>42</v>
      </c>
      <c r="I156" s="143"/>
      <c r="J156" s="99" t="s">
        <v>42</v>
      </c>
      <c r="K156" s="143"/>
      <c r="L156" s="101" t="s">
        <v>72</v>
      </c>
      <c r="M156" s="138"/>
    </row>
    <row r="157" spans="1:13" ht="35.1" customHeight="1" thickBot="1">
      <c r="A157" s="226"/>
      <c r="B157" s="105" t="s">
        <v>46</v>
      </c>
      <c r="C157" s="108" t="s">
        <v>13</v>
      </c>
      <c r="D157" s="133"/>
      <c r="E157" s="179"/>
      <c r="F157" s="180"/>
      <c r="G157" s="180"/>
      <c r="H157" s="180"/>
      <c r="I157" s="181"/>
      <c r="J157" s="106" t="s">
        <v>44</v>
      </c>
      <c r="K157" s="144"/>
      <c r="L157" s="107" t="s">
        <v>9</v>
      </c>
      <c r="M157" s="142"/>
    </row>
    <row r="158" spans="1:13" ht="35.1" customHeight="1" thickTop="1">
      <c r="A158" s="224">
        <v>32</v>
      </c>
      <c r="B158" s="93" t="s">
        <v>6</v>
      </c>
      <c r="C158" s="182"/>
      <c r="D158" s="183"/>
      <c r="E158" s="184"/>
      <c r="F158" s="94" t="s">
        <v>53</v>
      </c>
      <c r="G158" s="134"/>
      <c r="H158" s="103" t="s">
        <v>11</v>
      </c>
      <c r="I158" s="139"/>
      <c r="J158" s="104" t="s">
        <v>42</v>
      </c>
      <c r="K158" s="139"/>
      <c r="L158" s="95" t="s">
        <v>70</v>
      </c>
      <c r="M158" s="137"/>
    </row>
    <row r="159" spans="1:13" ht="35.1" customHeight="1">
      <c r="A159" s="225"/>
      <c r="B159" s="96" t="s">
        <v>35</v>
      </c>
      <c r="C159" s="185"/>
      <c r="D159" s="186"/>
      <c r="E159" s="187"/>
      <c r="F159" s="97" t="s">
        <v>51</v>
      </c>
      <c r="G159" s="135"/>
      <c r="H159" s="99" t="s">
        <v>42</v>
      </c>
      <c r="I159" s="143"/>
      <c r="J159" s="99" t="s">
        <v>42</v>
      </c>
      <c r="K159" s="143"/>
      <c r="L159" s="100" t="s">
        <v>71</v>
      </c>
      <c r="M159" s="138"/>
    </row>
    <row r="160" spans="1:13" ht="35.1" customHeight="1">
      <c r="A160" s="225"/>
      <c r="B160" s="96" t="s">
        <v>86</v>
      </c>
      <c r="C160" s="132"/>
      <c r="D160" s="98" t="s">
        <v>19</v>
      </c>
      <c r="E160" s="136"/>
      <c r="F160" s="109" t="s">
        <v>52</v>
      </c>
      <c r="G160" s="135"/>
      <c r="H160" s="99" t="s">
        <v>42</v>
      </c>
      <c r="I160" s="143"/>
      <c r="J160" s="99" t="s">
        <v>42</v>
      </c>
      <c r="K160" s="143"/>
      <c r="L160" s="101" t="s">
        <v>72</v>
      </c>
      <c r="M160" s="138"/>
    </row>
    <row r="161" spans="1:13" ht="35.1" customHeight="1" thickBot="1">
      <c r="A161" s="226"/>
      <c r="B161" s="105" t="s">
        <v>46</v>
      </c>
      <c r="C161" s="108" t="s">
        <v>13</v>
      </c>
      <c r="D161" s="133"/>
      <c r="E161" s="179"/>
      <c r="F161" s="180"/>
      <c r="G161" s="180"/>
      <c r="H161" s="180"/>
      <c r="I161" s="181"/>
      <c r="J161" s="106" t="s">
        <v>44</v>
      </c>
      <c r="K161" s="144"/>
      <c r="L161" s="107" t="s">
        <v>9</v>
      </c>
      <c r="M161" s="142"/>
    </row>
    <row r="162" spans="1:13" ht="35.1" customHeight="1" thickTop="1">
      <c r="A162" s="224">
        <v>33</v>
      </c>
      <c r="B162" s="93" t="s">
        <v>6</v>
      </c>
      <c r="C162" s="182"/>
      <c r="D162" s="183"/>
      <c r="E162" s="184"/>
      <c r="F162" s="94" t="s">
        <v>53</v>
      </c>
      <c r="G162" s="134"/>
      <c r="H162" s="103" t="s">
        <v>11</v>
      </c>
      <c r="I162" s="139"/>
      <c r="J162" s="104" t="s">
        <v>42</v>
      </c>
      <c r="K162" s="139"/>
      <c r="L162" s="95" t="s">
        <v>70</v>
      </c>
      <c r="M162" s="137"/>
    </row>
    <row r="163" spans="1:13" ht="35.1" customHeight="1">
      <c r="A163" s="225"/>
      <c r="B163" s="96" t="s">
        <v>35</v>
      </c>
      <c r="C163" s="185"/>
      <c r="D163" s="186"/>
      <c r="E163" s="187"/>
      <c r="F163" s="97" t="s">
        <v>51</v>
      </c>
      <c r="G163" s="135"/>
      <c r="H163" s="99" t="s">
        <v>42</v>
      </c>
      <c r="I163" s="143"/>
      <c r="J163" s="99" t="s">
        <v>42</v>
      </c>
      <c r="K163" s="143"/>
      <c r="L163" s="100" t="s">
        <v>71</v>
      </c>
      <c r="M163" s="138"/>
    </row>
    <row r="164" spans="1:13" ht="35.1" customHeight="1">
      <c r="A164" s="225"/>
      <c r="B164" s="96" t="s">
        <v>86</v>
      </c>
      <c r="C164" s="132"/>
      <c r="D164" s="98" t="s">
        <v>19</v>
      </c>
      <c r="E164" s="136"/>
      <c r="F164" s="109" t="s">
        <v>52</v>
      </c>
      <c r="G164" s="135"/>
      <c r="H164" s="99" t="s">
        <v>42</v>
      </c>
      <c r="I164" s="143"/>
      <c r="J164" s="99" t="s">
        <v>42</v>
      </c>
      <c r="K164" s="143"/>
      <c r="L164" s="101" t="s">
        <v>72</v>
      </c>
      <c r="M164" s="138"/>
    </row>
    <row r="165" spans="1:13" ht="35.1" customHeight="1" thickBot="1">
      <c r="A165" s="226"/>
      <c r="B165" s="105" t="s">
        <v>46</v>
      </c>
      <c r="C165" s="108" t="s">
        <v>13</v>
      </c>
      <c r="D165" s="133"/>
      <c r="E165" s="179"/>
      <c r="F165" s="180"/>
      <c r="G165" s="180"/>
      <c r="H165" s="180"/>
      <c r="I165" s="181"/>
      <c r="J165" s="106" t="s">
        <v>44</v>
      </c>
      <c r="K165" s="144"/>
      <c r="L165" s="107" t="s">
        <v>9</v>
      </c>
      <c r="M165" s="142"/>
    </row>
    <row r="166" spans="1:13" ht="35.1" customHeight="1" thickTop="1">
      <c r="A166" s="224">
        <v>34</v>
      </c>
      <c r="B166" s="93" t="s">
        <v>6</v>
      </c>
      <c r="C166" s="182"/>
      <c r="D166" s="183"/>
      <c r="E166" s="184"/>
      <c r="F166" s="94" t="s">
        <v>53</v>
      </c>
      <c r="G166" s="134"/>
      <c r="H166" s="103" t="s">
        <v>11</v>
      </c>
      <c r="I166" s="139"/>
      <c r="J166" s="104" t="s">
        <v>42</v>
      </c>
      <c r="K166" s="139"/>
      <c r="L166" s="95" t="s">
        <v>70</v>
      </c>
      <c r="M166" s="137"/>
    </row>
    <row r="167" spans="1:13" ht="35.1" customHeight="1">
      <c r="A167" s="225"/>
      <c r="B167" s="96" t="s">
        <v>35</v>
      </c>
      <c r="C167" s="185"/>
      <c r="D167" s="186"/>
      <c r="E167" s="187"/>
      <c r="F167" s="97" t="s">
        <v>51</v>
      </c>
      <c r="G167" s="135"/>
      <c r="H167" s="99" t="s">
        <v>42</v>
      </c>
      <c r="I167" s="143"/>
      <c r="J167" s="99" t="s">
        <v>42</v>
      </c>
      <c r="K167" s="143"/>
      <c r="L167" s="100" t="s">
        <v>71</v>
      </c>
      <c r="M167" s="138"/>
    </row>
    <row r="168" spans="1:13" ht="35.1" customHeight="1">
      <c r="A168" s="225"/>
      <c r="B168" s="96" t="s">
        <v>86</v>
      </c>
      <c r="C168" s="132"/>
      <c r="D168" s="98" t="s">
        <v>19</v>
      </c>
      <c r="E168" s="136"/>
      <c r="F168" s="109" t="s">
        <v>52</v>
      </c>
      <c r="G168" s="135"/>
      <c r="H168" s="99" t="s">
        <v>42</v>
      </c>
      <c r="I168" s="143"/>
      <c r="J168" s="99" t="s">
        <v>42</v>
      </c>
      <c r="K168" s="143"/>
      <c r="L168" s="101" t="s">
        <v>72</v>
      </c>
      <c r="M168" s="138"/>
    </row>
    <row r="169" spans="1:13" ht="35.1" customHeight="1" thickBot="1">
      <c r="A169" s="226"/>
      <c r="B169" s="105" t="s">
        <v>46</v>
      </c>
      <c r="C169" s="108" t="s">
        <v>13</v>
      </c>
      <c r="D169" s="133"/>
      <c r="E169" s="179"/>
      <c r="F169" s="180"/>
      <c r="G169" s="180"/>
      <c r="H169" s="180"/>
      <c r="I169" s="181"/>
      <c r="J169" s="106" t="s">
        <v>44</v>
      </c>
      <c r="K169" s="144"/>
      <c r="L169" s="107" t="s">
        <v>9</v>
      </c>
      <c r="M169" s="142"/>
    </row>
    <row r="170" spans="1:13" ht="35.1" customHeight="1" thickTop="1">
      <c r="A170" s="224">
        <v>35</v>
      </c>
      <c r="B170" s="93" t="s">
        <v>6</v>
      </c>
      <c r="C170" s="182"/>
      <c r="D170" s="183"/>
      <c r="E170" s="184"/>
      <c r="F170" s="94" t="s">
        <v>53</v>
      </c>
      <c r="G170" s="134"/>
      <c r="H170" s="103" t="s">
        <v>11</v>
      </c>
      <c r="I170" s="139"/>
      <c r="J170" s="104" t="s">
        <v>42</v>
      </c>
      <c r="K170" s="139"/>
      <c r="L170" s="95" t="s">
        <v>70</v>
      </c>
      <c r="M170" s="137"/>
    </row>
    <row r="171" spans="1:13" ht="35.1" customHeight="1">
      <c r="A171" s="225"/>
      <c r="B171" s="96" t="s">
        <v>35</v>
      </c>
      <c r="C171" s="185"/>
      <c r="D171" s="186"/>
      <c r="E171" s="187"/>
      <c r="F171" s="97" t="s">
        <v>51</v>
      </c>
      <c r="G171" s="135"/>
      <c r="H171" s="99" t="s">
        <v>42</v>
      </c>
      <c r="I171" s="143"/>
      <c r="J171" s="99" t="s">
        <v>42</v>
      </c>
      <c r="K171" s="143"/>
      <c r="L171" s="100" t="s">
        <v>71</v>
      </c>
      <c r="M171" s="138"/>
    </row>
    <row r="172" spans="1:13" ht="35.1" customHeight="1">
      <c r="A172" s="225"/>
      <c r="B172" s="96" t="s">
        <v>86</v>
      </c>
      <c r="C172" s="132"/>
      <c r="D172" s="98" t="s">
        <v>19</v>
      </c>
      <c r="E172" s="136"/>
      <c r="F172" s="109" t="s">
        <v>52</v>
      </c>
      <c r="G172" s="135"/>
      <c r="H172" s="99" t="s">
        <v>42</v>
      </c>
      <c r="I172" s="143"/>
      <c r="J172" s="99" t="s">
        <v>42</v>
      </c>
      <c r="K172" s="143"/>
      <c r="L172" s="101" t="s">
        <v>72</v>
      </c>
      <c r="M172" s="138"/>
    </row>
    <row r="173" spans="1:13" ht="35.1" customHeight="1" thickBot="1">
      <c r="A173" s="226"/>
      <c r="B173" s="105" t="s">
        <v>46</v>
      </c>
      <c r="C173" s="108" t="s">
        <v>13</v>
      </c>
      <c r="D173" s="133"/>
      <c r="E173" s="179"/>
      <c r="F173" s="180"/>
      <c r="G173" s="180"/>
      <c r="H173" s="180"/>
      <c r="I173" s="181"/>
      <c r="J173" s="106" t="s">
        <v>44</v>
      </c>
      <c r="K173" s="144"/>
      <c r="L173" s="107" t="s">
        <v>9</v>
      </c>
      <c r="M173" s="142"/>
    </row>
    <row r="174" spans="1:13" ht="35.1" customHeight="1" thickTop="1">
      <c r="A174" s="224">
        <v>36</v>
      </c>
      <c r="B174" s="93" t="s">
        <v>6</v>
      </c>
      <c r="C174" s="182"/>
      <c r="D174" s="183"/>
      <c r="E174" s="184"/>
      <c r="F174" s="94" t="s">
        <v>53</v>
      </c>
      <c r="G174" s="134"/>
      <c r="H174" s="103" t="s">
        <v>11</v>
      </c>
      <c r="I174" s="139"/>
      <c r="J174" s="104" t="s">
        <v>42</v>
      </c>
      <c r="K174" s="139"/>
      <c r="L174" s="95" t="s">
        <v>70</v>
      </c>
      <c r="M174" s="137"/>
    </row>
    <row r="175" spans="1:13" ht="35.1" customHeight="1">
      <c r="A175" s="225"/>
      <c r="B175" s="96" t="s">
        <v>35</v>
      </c>
      <c r="C175" s="185"/>
      <c r="D175" s="186"/>
      <c r="E175" s="187"/>
      <c r="F175" s="97" t="s">
        <v>51</v>
      </c>
      <c r="G175" s="135"/>
      <c r="H175" s="99" t="s">
        <v>42</v>
      </c>
      <c r="I175" s="143"/>
      <c r="J175" s="99" t="s">
        <v>42</v>
      </c>
      <c r="K175" s="143"/>
      <c r="L175" s="100" t="s">
        <v>71</v>
      </c>
      <c r="M175" s="138"/>
    </row>
    <row r="176" spans="1:13" ht="35.1" customHeight="1">
      <c r="A176" s="225"/>
      <c r="B176" s="96" t="s">
        <v>86</v>
      </c>
      <c r="C176" s="132"/>
      <c r="D176" s="98" t="s">
        <v>19</v>
      </c>
      <c r="E176" s="136"/>
      <c r="F176" s="109" t="s">
        <v>52</v>
      </c>
      <c r="G176" s="135"/>
      <c r="H176" s="99" t="s">
        <v>42</v>
      </c>
      <c r="I176" s="143"/>
      <c r="J176" s="99" t="s">
        <v>42</v>
      </c>
      <c r="K176" s="143"/>
      <c r="L176" s="101" t="s">
        <v>72</v>
      </c>
      <c r="M176" s="138"/>
    </row>
    <row r="177" spans="1:13" ht="35.1" customHeight="1" thickBot="1">
      <c r="A177" s="226"/>
      <c r="B177" s="105" t="s">
        <v>46</v>
      </c>
      <c r="C177" s="108" t="s">
        <v>13</v>
      </c>
      <c r="D177" s="133"/>
      <c r="E177" s="179"/>
      <c r="F177" s="180"/>
      <c r="G177" s="180"/>
      <c r="H177" s="180"/>
      <c r="I177" s="181"/>
      <c r="J177" s="106" t="s">
        <v>44</v>
      </c>
      <c r="K177" s="144"/>
      <c r="L177" s="107" t="s">
        <v>9</v>
      </c>
      <c r="M177" s="142"/>
    </row>
    <row r="178" spans="1:13" ht="35.1" customHeight="1" thickTop="1">
      <c r="A178" s="224">
        <v>37</v>
      </c>
      <c r="B178" s="93" t="s">
        <v>6</v>
      </c>
      <c r="C178" s="182"/>
      <c r="D178" s="183"/>
      <c r="E178" s="184"/>
      <c r="F178" s="94" t="s">
        <v>53</v>
      </c>
      <c r="G178" s="134"/>
      <c r="H178" s="103" t="s">
        <v>11</v>
      </c>
      <c r="I178" s="139"/>
      <c r="J178" s="104" t="s">
        <v>42</v>
      </c>
      <c r="K178" s="139"/>
      <c r="L178" s="95" t="s">
        <v>70</v>
      </c>
      <c r="M178" s="137"/>
    </row>
    <row r="179" spans="1:13" ht="35.1" customHeight="1">
      <c r="A179" s="225"/>
      <c r="B179" s="96" t="s">
        <v>35</v>
      </c>
      <c r="C179" s="185"/>
      <c r="D179" s="186"/>
      <c r="E179" s="187"/>
      <c r="F179" s="97" t="s">
        <v>51</v>
      </c>
      <c r="G179" s="135"/>
      <c r="H179" s="99" t="s">
        <v>42</v>
      </c>
      <c r="I179" s="143"/>
      <c r="J179" s="99" t="s">
        <v>42</v>
      </c>
      <c r="K179" s="143"/>
      <c r="L179" s="100" t="s">
        <v>71</v>
      </c>
      <c r="M179" s="138"/>
    </row>
    <row r="180" spans="1:13" ht="35.1" customHeight="1">
      <c r="A180" s="225"/>
      <c r="B180" s="96" t="s">
        <v>86</v>
      </c>
      <c r="C180" s="132"/>
      <c r="D180" s="98" t="s">
        <v>19</v>
      </c>
      <c r="E180" s="136"/>
      <c r="F180" s="109" t="s">
        <v>52</v>
      </c>
      <c r="G180" s="135"/>
      <c r="H180" s="99" t="s">
        <v>42</v>
      </c>
      <c r="I180" s="143"/>
      <c r="J180" s="99" t="s">
        <v>42</v>
      </c>
      <c r="K180" s="143"/>
      <c r="L180" s="101" t="s">
        <v>72</v>
      </c>
      <c r="M180" s="138"/>
    </row>
    <row r="181" spans="1:13" ht="35.1" customHeight="1" thickBot="1">
      <c r="A181" s="226"/>
      <c r="B181" s="105" t="s">
        <v>46</v>
      </c>
      <c r="C181" s="108" t="s">
        <v>13</v>
      </c>
      <c r="D181" s="133"/>
      <c r="E181" s="179"/>
      <c r="F181" s="180"/>
      <c r="G181" s="180"/>
      <c r="H181" s="180"/>
      <c r="I181" s="181"/>
      <c r="J181" s="106" t="s">
        <v>44</v>
      </c>
      <c r="K181" s="144"/>
      <c r="L181" s="107" t="s">
        <v>9</v>
      </c>
      <c r="M181" s="142"/>
    </row>
    <row r="182" spans="1:13" ht="35.1" customHeight="1" thickTop="1">
      <c r="A182" s="224">
        <v>38</v>
      </c>
      <c r="B182" s="93" t="s">
        <v>6</v>
      </c>
      <c r="C182" s="182"/>
      <c r="D182" s="183"/>
      <c r="E182" s="184"/>
      <c r="F182" s="94" t="s">
        <v>53</v>
      </c>
      <c r="G182" s="134"/>
      <c r="H182" s="103" t="s">
        <v>11</v>
      </c>
      <c r="I182" s="139"/>
      <c r="J182" s="104" t="s">
        <v>42</v>
      </c>
      <c r="K182" s="139"/>
      <c r="L182" s="95" t="s">
        <v>70</v>
      </c>
      <c r="M182" s="137"/>
    </row>
    <row r="183" spans="1:13" ht="35.1" customHeight="1">
      <c r="A183" s="225"/>
      <c r="B183" s="96" t="s">
        <v>35</v>
      </c>
      <c r="C183" s="185"/>
      <c r="D183" s="186"/>
      <c r="E183" s="187"/>
      <c r="F183" s="97" t="s">
        <v>51</v>
      </c>
      <c r="G183" s="135"/>
      <c r="H183" s="99" t="s">
        <v>42</v>
      </c>
      <c r="I183" s="143"/>
      <c r="J183" s="99" t="s">
        <v>42</v>
      </c>
      <c r="K183" s="143"/>
      <c r="L183" s="100" t="s">
        <v>71</v>
      </c>
      <c r="M183" s="138"/>
    </row>
    <row r="184" spans="1:13" ht="35.1" customHeight="1">
      <c r="A184" s="225"/>
      <c r="B184" s="96" t="s">
        <v>86</v>
      </c>
      <c r="C184" s="132"/>
      <c r="D184" s="98" t="s">
        <v>19</v>
      </c>
      <c r="E184" s="136"/>
      <c r="F184" s="109" t="s">
        <v>52</v>
      </c>
      <c r="G184" s="135"/>
      <c r="H184" s="99" t="s">
        <v>42</v>
      </c>
      <c r="I184" s="143"/>
      <c r="J184" s="99" t="s">
        <v>42</v>
      </c>
      <c r="K184" s="143"/>
      <c r="L184" s="101" t="s">
        <v>72</v>
      </c>
      <c r="M184" s="138"/>
    </row>
    <row r="185" spans="1:13" ht="35.1" customHeight="1" thickBot="1">
      <c r="A185" s="226"/>
      <c r="B185" s="105" t="s">
        <v>46</v>
      </c>
      <c r="C185" s="108" t="s">
        <v>13</v>
      </c>
      <c r="D185" s="133"/>
      <c r="E185" s="179"/>
      <c r="F185" s="180"/>
      <c r="G185" s="180"/>
      <c r="H185" s="180"/>
      <c r="I185" s="181"/>
      <c r="J185" s="106" t="s">
        <v>44</v>
      </c>
      <c r="K185" s="144"/>
      <c r="L185" s="107" t="s">
        <v>9</v>
      </c>
      <c r="M185" s="142"/>
    </row>
    <row r="186" spans="1:13" ht="35.1" customHeight="1" thickTop="1">
      <c r="A186" s="224">
        <v>39</v>
      </c>
      <c r="B186" s="93" t="s">
        <v>6</v>
      </c>
      <c r="C186" s="182"/>
      <c r="D186" s="183"/>
      <c r="E186" s="184"/>
      <c r="F186" s="94" t="s">
        <v>53</v>
      </c>
      <c r="G186" s="134"/>
      <c r="H186" s="103" t="s">
        <v>11</v>
      </c>
      <c r="I186" s="139"/>
      <c r="J186" s="104" t="s">
        <v>42</v>
      </c>
      <c r="K186" s="139"/>
      <c r="L186" s="95" t="s">
        <v>70</v>
      </c>
      <c r="M186" s="137"/>
    </row>
    <row r="187" spans="1:13" ht="35.1" customHeight="1">
      <c r="A187" s="225"/>
      <c r="B187" s="96" t="s">
        <v>35</v>
      </c>
      <c r="C187" s="185"/>
      <c r="D187" s="186"/>
      <c r="E187" s="187"/>
      <c r="F187" s="97" t="s">
        <v>51</v>
      </c>
      <c r="G187" s="135"/>
      <c r="H187" s="99" t="s">
        <v>42</v>
      </c>
      <c r="I187" s="143"/>
      <c r="J187" s="99" t="s">
        <v>42</v>
      </c>
      <c r="K187" s="143"/>
      <c r="L187" s="100" t="s">
        <v>71</v>
      </c>
      <c r="M187" s="138"/>
    </row>
    <row r="188" spans="1:13" ht="35.1" customHeight="1">
      <c r="A188" s="225"/>
      <c r="B188" s="96" t="s">
        <v>86</v>
      </c>
      <c r="C188" s="132"/>
      <c r="D188" s="98" t="s">
        <v>19</v>
      </c>
      <c r="E188" s="136"/>
      <c r="F188" s="109" t="s">
        <v>52</v>
      </c>
      <c r="G188" s="135"/>
      <c r="H188" s="99" t="s">
        <v>42</v>
      </c>
      <c r="I188" s="143"/>
      <c r="J188" s="99" t="s">
        <v>42</v>
      </c>
      <c r="K188" s="143"/>
      <c r="L188" s="101" t="s">
        <v>72</v>
      </c>
      <c r="M188" s="138"/>
    </row>
    <row r="189" spans="1:13" ht="35.1" customHeight="1" thickBot="1">
      <c r="A189" s="226"/>
      <c r="B189" s="105" t="s">
        <v>46</v>
      </c>
      <c r="C189" s="108" t="s">
        <v>13</v>
      </c>
      <c r="D189" s="133"/>
      <c r="E189" s="179"/>
      <c r="F189" s="180"/>
      <c r="G189" s="180"/>
      <c r="H189" s="180"/>
      <c r="I189" s="181"/>
      <c r="J189" s="106" t="s">
        <v>44</v>
      </c>
      <c r="K189" s="144"/>
      <c r="L189" s="107" t="s">
        <v>9</v>
      </c>
      <c r="M189" s="142"/>
    </row>
    <row r="190" spans="1:13" ht="35.1" customHeight="1" thickTop="1">
      <c r="A190" s="224">
        <v>40</v>
      </c>
      <c r="B190" s="93" t="s">
        <v>6</v>
      </c>
      <c r="C190" s="182"/>
      <c r="D190" s="183"/>
      <c r="E190" s="184"/>
      <c r="F190" s="94" t="s">
        <v>53</v>
      </c>
      <c r="G190" s="134"/>
      <c r="H190" s="103" t="s">
        <v>11</v>
      </c>
      <c r="I190" s="139"/>
      <c r="J190" s="104" t="s">
        <v>42</v>
      </c>
      <c r="K190" s="139"/>
      <c r="L190" s="95" t="s">
        <v>70</v>
      </c>
      <c r="M190" s="137"/>
    </row>
    <row r="191" spans="1:13" ht="35.1" customHeight="1">
      <c r="A191" s="225"/>
      <c r="B191" s="96" t="s">
        <v>35</v>
      </c>
      <c r="C191" s="185"/>
      <c r="D191" s="186"/>
      <c r="E191" s="187"/>
      <c r="F191" s="97" t="s">
        <v>51</v>
      </c>
      <c r="G191" s="135"/>
      <c r="H191" s="99" t="s">
        <v>42</v>
      </c>
      <c r="I191" s="143"/>
      <c r="J191" s="99" t="s">
        <v>42</v>
      </c>
      <c r="K191" s="143"/>
      <c r="L191" s="100" t="s">
        <v>71</v>
      </c>
      <c r="M191" s="138"/>
    </row>
    <row r="192" spans="1:13" ht="35.1" customHeight="1">
      <c r="A192" s="225"/>
      <c r="B192" s="96" t="s">
        <v>86</v>
      </c>
      <c r="C192" s="132"/>
      <c r="D192" s="98" t="s">
        <v>19</v>
      </c>
      <c r="E192" s="136"/>
      <c r="F192" s="109" t="s">
        <v>52</v>
      </c>
      <c r="G192" s="135"/>
      <c r="H192" s="99" t="s">
        <v>42</v>
      </c>
      <c r="I192" s="143"/>
      <c r="J192" s="99" t="s">
        <v>42</v>
      </c>
      <c r="K192" s="143"/>
      <c r="L192" s="101" t="s">
        <v>72</v>
      </c>
      <c r="M192" s="138"/>
    </row>
    <row r="193" spans="1:13" ht="35.1" customHeight="1" thickBot="1">
      <c r="A193" s="226"/>
      <c r="B193" s="105" t="s">
        <v>46</v>
      </c>
      <c r="C193" s="108" t="s">
        <v>13</v>
      </c>
      <c r="D193" s="133"/>
      <c r="E193" s="179"/>
      <c r="F193" s="180"/>
      <c r="G193" s="180"/>
      <c r="H193" s="180"/>
      <c r="I193" s="181"/>
      <c r="J193" s="106" t="s">
        <v>44</v>
      </c>
      <c r="K193" s="144"/>
      <c r="L193" s="107" t="s">
        <v>9</v>
      </c>
      <c r="M193" s="142"/>
    </row>
    <row r="194" spans="1:13" ht="14.25" thickTop="1"/>
  </sheetData>
  <mergeCells count="214">
    <mergeCell ref="K3:M3"/>
    <mergeCell ref="K4:M4"/>
    <mergeCell ref="A10:B10"/>
    <mergeCell ref="C10:M10"/>
    <mergeCell ref="A13:M13"/>
    <mergeCell ref="A12:M12"/>
    <mergeCell ref="A190:A193"/>
    <mergeCell ref="A186:A189"/>
    <mergeCell ref="C38:E38"/>
    <mergeCell ref="C39:E39"/>
    <mergeCell ref="C46:E46"/>
    <mergeCell ref="C47:E47"/>
    <mergeCell ref="C50:E50"/>
    <mergeCell ref="C51:E51"/>
    <mergeCell ref="C54:E54"/>
    <mergeCell ref="C55:E55"/>
    <mergeCell ref="C58:E58"/>
    <mergeCell ref="C59:E59"/>
    <mergeCell ref="C62:E62"/>
    <mergeCell ref="C63:E63"/>
    <mergeCell ref="A166:A169"/>
    <mergeCell ref="A162:A165"/>
    <mergeCell ref="A174:A177"/>
    <mergeCell ref="A170:A173"/>
    <mergeCell ref="A182:A185"/>
    <mergeCell ref="A178:A181"/>
    <mergeCell ref="A150:A153"/>
    <mergeCell ref="A142:A145"/>
    <mergeCell ref="A138:A141"/>
    <mergeCell ref="A146:A149"/>
    <mergeCell ref="A158:A161"/>
    <mergeCell ref="A154:A157"/>
    <mergeCell ref="A118:A121"/>
    <mergeCell ref="A110:A113"/>
    <mergeCell ref="A106:A109"/>
    <mergeCell ref="A114:A117"/>
    <mergeCell ref="A134:A137"/>
    <mergeCell ref="A126:A129"/>
    <mergeCell ref="A122:A125"/>
    <mergeCell ref="A130:A133"/>
    <mergeCell ref="A86:A89"/>
    <mergeCell ref="A78:A81"/>
    <mergeCell ref="A102:A105"/>
    <mergeCell ref="A94:A97"/>
    <mergeCell ref="A90:A93"/>
    <mergeCell ref="A98:A101"/>
    <mergeCell ref="C1:L1"/>
    <mergeCell ref="A62:A65"/>
    <mergeCell ref="A54:A57"/>
    <mergeCell ref="A46:A49"/>
    <mergeCell ref="A27:M27"/>
    <mergeCell ref="A34:A37"/>
    <mergeCell ref="C34:E34"/>
    <mergeCell ref="C35:E35"/>
    <mergeCell ref="A42:A45"/>
    <mergeCell ref="C19:D19"/>
    <mergeCell ref="A6:B6"/>
    <mergeCell ref="A38:A41"/>
    <mergeCell ref="K16:M16"/>
    <mergeCell ref="K15:M15"/>
    <mergeCell ref="K17:M17"/>
    <mergeCell ref="A7:B7"/>
    <mergeCell ref="A8:B8"/>
    <mergeCell ref="A9:B9"/>
    <mergeCell ref="J14:M14"/>
    <mergeCell ref="C6:M6"/>
    <mergeCell ref="D7:E7"/>
    <mergeCell ref="F7:M7"/>
    <mergeCell ref="H14:I14"/>
    <mergeCell ref="F16:G16"/>
    <mergeCell ref="F24:G24"/>
    <mergeCell ref="H24:M24"/>
    <mergeCell ref="A66:A69"/>
    <mergeCell ref="A74:A77"/>
    <mergeCell ref="A82:A85"/>
    <mergeCell ref="C42:E42"/>
    <mergeCell ref="C43:E43"/>
    <mergeCell ref="A50:A53"/>
    <mergeCell ref="A58:A61"/>
    <mergeCell ref="A70:A73"/>
    <mergeCell ref="A28:J28"/>
    <mergeCell ref="A30:A33"/>
    <mergeCell ref="C30:E30"/>
    <mergeCell ref="C31:E31"/>
    <mergeCell ref="C24:D24"/>
    <mergeCell ref="C25:D25"/>
    <mergeCell ref="E25:H25"/>
    <mergeCell ref="A23:B25"/>
    <mergeCell ref="J25:M25"/>
    <mergeCell ref="E33:I33"/>
    <mergeCell ref="E37:I37"/>
    <mergeCell ref="E41:I41"/>
    <mergeCell ref="E45:I45"/>
    <mergeCell ref="E49:I49"/>
    <mergeCell ref="C8:H8"/>
    <mergeCell ref="C9:H9"/>
    <mergeCell ref="J9:M9"/>
    <mergeCell ref="J8:M8"/>
    <mergeCell ref="E19:M19"/>
    <mergeCell ref="J21:M21"/>
    <mergeCell ref="E23:M23"/>
    <mergeCell ref="F20:G20"/>
    <mergeCell ref="H20:M20"/>
    <mergeCell ref="C21:D21"/>
    <mergeCell ref="E21:H21"/>
    <mergeCell ref="C23:D23"/>
    <mergeCell ref="C20:D20"/>
    <mergeCell ref="E15:G15"/>
    <mergeCell ref="A14:G14"/>
    <mergeCell ref="A19:B21"/>
    <mergeCell ref="B17:D17"/>
    <mergeCell ref="B16:D16"/>
    <mergeCell ref="A15:D15"/>
    <mergeCell ref="F17:G17"/>
    <mergeCell ref="E53:I53"/>
    <mergeCell ref="E57:I57"/>
    <mergeCell ref="E61:I61"/>
    <mergeCell ref="E65:I65"/>
    <mergeCell ref="C66:E66"/>
    <mergeCell ref="C67:E67"/>
    <mergeCell ref="E69:I69"/>
    <mergeCell ref="C70:E70"/>
    <mergeCell ref="C71:E71"/>
    <mergeCell ref="E73:I73"/>
    <mergeCell ref="C74:E74"/>
    <mergeCell ref="C75:E75"/>
    <mergeCell ref="E77:I77"/>
    <mergeCell ref="C78:E78"/>
    <mergeCell ref="C79:E79"/>
    <mergeCell ref="E81:I81"/>
    <mergeCell ref="C82:E82"/>
    <mergeCell ref="C83:E83"/>
    <mergeCell ref="E85:I85"/>
    <mergeCell ref="C86:E86"/>
    <mergeCell ref="C87:E87"/>
    <mergeCell ref="E89:I89"/>
    <mergeCell ref="C90:E90"/>
    <mergeCell ref="C91:E91"/>
    <mergeCell ref="E93:I93"/>
    <mergeCell ref="C94:E94"/>
    <mergeCell ref="C95:E95"/>
    <mergeCell ref="E97:I97"/>
    <mergeCell ref="C98:E98"/>
    <mergeCell ref="C99:E99"/>
    <mergeCell ref="E101:I101"/>
    <mergeCell ref="C102:E102"/>
    <mergeCell ref="C103:E103"/>
    <mergeCell ref="E105:I105"/>
    <mergeCell ref="C106:E106"/>
    <mergeCell ref="C107:E107"/>
    <mergeCell ref="E109:I109"/>
    <mergeCell ref="C110:E110"/>
    <mergeCell ref="C111:E111"/>
    <mergeCell ref="E113:I113"/>
    <mergeCell ref="C114:E114"/>
    <mergeCell ref="C115:E115"/>
    <mergeCell ref="E117:I117"/>
    <mergeCell ref="C118:E118"/>
    <mergeCell ref="C119:E119"/>
    <mergeCell ref="E121:I121"/>
    <mergeCell ref="C122:E122"/>
    <mergeCell ref="C123:E123"/>
    <mergeCell ref="E125:I125"/>
    <mergeCell ref="C126:E126"/>
    <mergeCell ref="C127:E127"/>
    <mergeCell ref="E129:I129"/>
    <mergeCell ref="C130:E130"/>
    <mergeCell ref="C131:E131"/>
    <mergeCell ref="E133:I133"/>
    <mergeCell ref="C134:E134"/>
    <mergeCell ref="C135:E135"/>
    <mergeCell ref="E137:I137"/>
    <mergeCell ref="C138:E138"/>
    <mergeCell ref="C139:E139"/>
    <mergeCell ref="E141:I141"/>
    <mergeCell ref="C142:E142"/>
    <mergeCell ref="C143:E143"/>
    <mergeCell ref="E145:I145"/>
    <mergeCell ref="C146:E146"/>
    <mergeCell ref="C147:E147"/>
    <mergeCell ref="E149:I149"/>
    <mergeCell ref="C150:E150"/>
    <mergeCell ref="C151:E151"/>
    <mergeCell ref="E153:I153"/>
    <mergeCell ref="C154:E154"/>
    <mergeCell ref="C155:E155"/>
    <mergeCell ref="E157:I157"/>
    <mergeCell ref="C158:E158"/>
    <mergeCell ref="C159:E159"/>
    <mergeCell ref="E161:I161"/>
    <mergeCell ref="C162:E162"/>
    <mergeCell ref="C163:E163"/>
    <mergeCell ref="E165:I165"/>
    <mergeCell ref="C166:E166"/>
    <mergeCell ref="C167:E167"/>
    <mergeCell ref="E169:I169"/>
    <mergeCell ref="C170:E170"/>
    <mergeCell ref="C171:E171"/>
    <mergeCell ref="E173:I173"/>
    <mergeCell ref="C174:E174"/>
    <mergeCell ref="C175:E175"/>
    <mergeCell ref="E189:I189"/>
    <mergeCell ref="C190:E190"/>
    <mergeCell ref="C191:E191"/>
    <mergeCell ref="E193:I193"/>
    <mergeCell ref="E177:I177"/>
    <mergeCell ref="C178:E178"/>
    <mergeCell ref="C179:E179"/>
    <mergeCell ref="E181:I181"/>
    <mergeCell ref="C182:E182"/>
    <mergeCell ref="C183:E183"/>
    <mergeCell ref="E185:I185"/>
    <mergeCell ref="C186:E186"/>
    <mergeCell ref="C187:E187"/>
  </mergeCells>
  <phoneticPr fontId="23"/>
  <dataValidations count="3">
    <dataValidation type="list" allowBlank="1" showInputMessage="1" showErrorMessage="1" sqref="A16 A17 E16 E17 H15 H16 H17 J15 J16">
      <formula1>"○, "</formula1>
    </dataValidation>
    <dataValidation type="list" allowBlank="1" showInputMessage="1" showErrorMessage="1" sqref="I31 I32 K30 K31 K32 I35 I36 K34 K35 K36 I39 I40 K38 K39 K40 I43 I44 K42 K43 K44 I47 I48 K46 K47 K48 I51 I52 K50 K51 K52 I55 I56 K54 K55 K56 I59 I60 K58 K59 K60 I63 I64 K62 K63 K64 I67 I68 K66 K67 K68 I71 I72 K70 K71 K72 I75 I76 K74 K75 K76 I79 I80 K78 K79 K80 I83 I84 K82 K83 K84 I87 I88 K86 K87 K88 I91 I92 K90 K91 K92 I95 I96 K94 K95 K96 I99 I100 K98 K99 K100 I103 I104 K102 K103 K104 I107 I108 K106 K107:K108 K108 I111 I112 K110 K111 K112 I115 I116 K114 K115 K116 I119 I120 K118:K120 K120 I123 I124 K122 K123 K124 I127 I128 K126 K127 K128 I131 I132 K130 K131 K132 I135 I136 K134:K135 K135 K136 I139 I140 K138 K139 K140 I143 I144 K142 K143 K144 I147 I148 K147 K146 K148 I151 I152 K150 K151 K152 I155 I156 K154 K155 K156 I159 I160 K158 K159 K160 I163 I164 K162 K163 K164 I167 I168 K166 K167 K168 I171 I172 K170 K171 K172 I175 I176 K174 K175 K176 I179 I180 K178 K180 K179 I183 I184 K182 K183 K184 I187 I188 K186 K187 K188 I191 I192 K190 K191 K192">
      <formula1>"胃カメラ ,胃バリウム ,腹部エコー ,子宮頚がん ,乳腺エコー ,マンモグラフィー1方向 ,マンモグラフィー2方向 ,マンモグラフィー3D ,腫瘍マーカー消化器系 ,腫瘍マーカー肝臓系 ,腫瘍マーカーPSA ,腫瘍マーカーCA125 ,"</formula1>
    </dataValidation>
    <dataValidation type="list" allowBlank="1" showInputMessage="1" showErrorMessage="1" sqref="I30 I34 I38 I42 I46 I50 I54 I58 I62 I66 I70 I74 I78 I82 I86 I90 I94 I98 I102 I106 I110 I114 I118 I122 I126 I130 I134 I138 I142 I146 I150 I154 I158 I162 I166 I170 I174 I178 I182 I186 I190">
      <formula1>"生活習慣病健診（協会けんぽ）胃バリウム,生活習慣病健診（協会けんぽ）胃カメラ,生活習慣病健診（協会けんぽ）胃なし,E1コース,E2コース,E3コース,Fコース,若年健診,深夜業健診,その他"</formula1>
    </dataValidation>
  </dataValidations>
  <pageMargins left="0.21" right="0.2" top="0.21" bottom="0.31" header="0.21" footer="0.31496062992125984"/>
  <pageSetup paperSize="9" scale="61" orientation="portrait" r:id="rId1"/>
  <rowBreaks count="4" manualBreakCount="4">
    <brk id="45" max="16383" man="1"/>
    <brk id="85" max="16383" man="1"/>
    <brk id="125" max="16383" man="1"/>
    <brk id="165" max="16383" man="1"/>
  </rowBreaks>
  <drawing r:id="rId2"/>
</worksheet>
</file>

<file path=xl/worksheets/sheet2.xml><?xml version="1.0" encoding="utf-8"?>
<worksheet xmlns="http://schemas.openxmlformats.org/spreadsheetml/2006/main" xmlns:r="http://schemas.openxmlformats.org/officeDocument/2006/relationships">
  <dimension ref="A1:P163"/>
  <sheetViews>
    <sheetView tabSelected="1" zoomScale="115" zoomScaleNormal="115" workbookViewId="0">
      <selection activeCell="Q14" sqref="Q14"/>
    </sheetView>
  </sheetViews>
  <sheetFormatPr defaultRowHeight="13.5"/>
  <sheetData>
    <row r="1" spans="1:13">
      <c r="A1" s="267" t="s">
        <v>97</v>
      </c>
      <c r="B1" s="268"/>
      <c r="C1" s="268"/>
      <c r="D1" s="268"/>
      <c r="E1" s="268"/>
      <c r="F1" s="268"/>
      <c r="G1" s="268"/>
      <c r="H1" s="268"/>
      <c r="I1" s="268"/>
      <c r="J1" s="268"/>
      <c r="K1" s="268"/>
      <c r="L1" s="268"/>
      <c r="M1" s="268"/>
    </row>
    <row r="2" spans="1:13">
      <c r="A2" s="268"/>
      <c r="B2" s="268"/>
      <c r="C2" s="268"/>
      <c r="D2" s="268"/>
      <c r="E2" s="268"/>
      <c r="F2" s="268"/>
      <c r="G2" s="268"/>
      <c r="H2" s="268"/>
      <c r="I2" s="268"/>
      <c r="J2" s="268"/>
      <c r="K2" s="268"/>
      <c r="L2" s="268"/>
      <c r="M2" s="268"/>
    </row>
    <row r="4" spans="1:13" s="116" customFormat="1" ht="18.75" customHeight="1">
      <c r="A4" s="116" t="s">
        <v>96</v>
      </c>
    </row>
    <row r="50" spans="1:1" ht="18.75">
      <c r="A50" s="116" t="s">
        <v>92</v>
      </c>
    </row>
    <row r="76" spans="1:1" ht="18.75">
      <c r="A76" s="116" t="s">
        <v>93</v>
      </c>
    </row>
    <row r="77" spans="1:1" ht="18.75">
      <c r="A77" s="116" t="s">
        <v>94</v>
      </c>
    </row>
    <row r="104" spans="1:1" ht="18.75">
      <c r="A104" s="116" t="s">
        <v>95</v>
      </c>
    </row>
    <row r="132" spans="1:1" ht="18.75">
      <c r="A132" s="116" t="s">
        <v>98</v>
      </c>
    </row>
    <row r="155" spans="1:16" s="39" customFormat="1" ht="18.75">
      <c r="A155" s="117" t="s">
        <v>99</v>
      </c>
      <c r="B155" s="117"/>
      <c r="C155" s="117"/>
      <c r="D155" s="117"/>
      <c r="E155" s="117"/>
      <c r="F155" s="117"/>
      <c r="G155" s="117"/>
      <c r="H155" s="117"/>
      <c r="I155" s="117"/>
      <c r="J155" s="117"/>
      <c r="K155" s="117"/>
      <c r="L155" s="117"/>
      <c r="M155" s="117"/>
      <c r="N155" s="117"/>
      <c r="O155" s="117"/>
      <c r="P155" s="117"/>
    </row>
    <row r="156" spans="1:16" s="38" customFormat="1" ht="18.75">
      <c r="A156" s="117"/>
      <c r="B156" s="117"/>
      <c r="C156" s="117"/>
      <c r="D156" s="117"/>
      <c r="E156" s="117"/>
      <c r="F156" s="117"/>
      <c r="G156" s="117"/>
      <c r="H156" s="117"/>
      <c r="I156" s="117"/>
      <c r="J156" s="117"/>
      <c r="K156" s="117"/>
      <c r="L156" s="117"/>
      <c r="M156" s="117"/>
      <c r="N156" s="117"/>
      <c r="O156" s="117"/>
      <c r="P156" s="117"/>
    </row>
    <row r="157" spans="1:16" s="38" customFormat="1" ht="18.75">
      <c r="A157" s="117"/>
      <c r="B157" s="117" t="s">
        <v>7</v>
      </c>
      <c r="C157" s="117" t="s">
        <v>47</v>
      </c>
      <c r="D157" s="117"/>
      <c r="E157" s="117"/>
      <c r="F157" s="117"/>
      <c r="G157" s="117"/>
      <c r="H157" s="117"/>
      <c r="I157" s="117"/>
      <c r="J157" s="117"/>
      <c r="K157" s="117" t="s">
        <v>48</v>
      </c>
      <c r="L157" s="117" t="s">
        <v>49</v>
      </c>
      <c r="M157" s="117"/>
      <c r="N157" s="117"/>
      <c r="O157" s="117"/>
      <c r="P157" s="117"/>
    </row>
    <row r="158" spans="1:16" s="38" customFormat="1" ht="18.75">
      <c r="A158" s="117"/>
      <c r="B158" s="117"/>
      <c r="C158" s="117" t="s">
        <v>50</v>
      </c>
      <c r="D158" s="117"/>
      <c r="E158" s="117"/>
      <c r="F158" s="117"/>
      <c r="G158" s="117"/>
      <c r="H158" s="117"/>
      <c r="I158" s="117"/>
      <c r="J158" s="117"/>
      <c r="K158" s="117"/>
      <c r="L158" s="117" t="s">
        <v>101</v>
      </c>
      <c r="M158" s="117"/>
      <c r="N158" s="117"/>
      <c r="O158" s="117"/>
      <c r="P158" s="117"/>
    </row>
    <row r="159" spans="1:16" s="38" customFormat="1" ht="18.75">
      <c r="A159" s="117"/>
      <c r="B159" s="117"/>
      <c r="C159" s="117" t="s">
        <v>100</v>
      </c>
      <c r="D159" s="117"/>
      <c r="E159" s="117"/>
      <c r="F159" s="117"/>
      <c r="G159" s="117"/>
      <c r="H159" s="117"/>
      <c r="I159" s="117"/>
      <c r="J159" s="117"/>
      <c r="K159" s="117"/>
      <c r="L159" s="117"/>
      <c r="M159" s="117"/>
      <c r="N159" s="117"/>
      <c r="O159" s="117"/>
      <c r="P159" s="117"/>
    </row>
    <row r="160" spans="1:16" s="38" customFormat="1" ht="18.75">
      <c r="A160" s="117"/>
      <c r="B160" s="117"/>
      <c r="C160" s="117" t="s">
        <v>102</v>
      </c>
      <c r="D160" s="117"/>
      <c r="E160" s="117"/>
      <c r="F160" s="117"/>
      <c r="G160" s="117"/>
      <c r="H160" s="117"/>
      <c r="I160" s="117"/>
      <c r="J160" s="117"/>
      <c r="K160" s="117"/>
      <c r="L160" s="117"/>
      <c r="M160" s="117"/>
      <c r="N160" s="117"/>
      <c r="O160" s="117"/>
      <c r="P160" s="117"/>
    </row>
    <row r="161" spans="1:16" s="38" customFormat="1" ht="18.75">
      <c r="A161" s="117"/>
      <c r="B161" s="117"/>
      <c r="C161" s="117"/>
      <c r="D161" s="117"/>
      <c r="E161" s="117"/>
      <c r="F161" s="117"/>
      <c r="G161" s="117"/>
      <c r="H161" s="117"/>
      <c r="I161" s="117"/>
      <c r="J161" s="117"/>
      <c r="K161" s="117"/>
      <c r="L161" s="117"/>
      <c r="M161" s="117"/>
      <c r="N161" s="117"/>
      <c r="O161" s="117"/>
      <c r="P161" s="117"/>
    </row>
    <row r="162" spans="1:16" s="38" customFormat="1" ht="18.75">
      <c r="A162" s="117"/>
      <c r="B162" s="117" t="s">
        <v>1</v>
      </c>
      <c r="C162" s="117"/>
      <c r="E162" s="117"/>
      <c r="F162" s="117"/>
      <c r="G162" s="117"/>
      <c r="H162" s="117"/>
      <c r="I162" s="117"/>
      <c r="J162" s="117"/>
      <c r="K162" s="117"/>
      <c r="L162" s="117"/>
      <c r="M162" s="117"/>
      <c r="N162" s="117"/>
      <c r="O162" s="117"/>
      <c r="P162" s="117"/>
    </row>
    <row r="163" spans="1:16" s="38" customFormat="1" ht="18.75">
      <c r="A163" s="117"/>
      <c r="B163" s="117" t="s">
        <v>103</v>
      </c>
      <c r="C163" s="117"/>
      <c r="E163" s="117"/>
      <c r="F163" s="117"/>
      <c r="G163" s="117"/>
      <c r="H163" s="117"/>
      <c r="I163" s="117"/>
      <c r="J163" s="117"/>
      <c r="K163" s="117"/>
      <c r="L163" s="117"/>
      <c r="M163" s="117"/>
      <c r="N163" s="117"/>
      <c r="O163" s="117"/>
      <c r="P163" s="117"/>
    </row>
  </sheetData>
  <mergeCells count="1">
    <mergeCell ref="A1:M2"/>
  </mergeCells>
  <phoneticPr fontId="2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B1:AD232"/>
  <sheetViews>
    <sheetView zoomScaleNormal="100" workbookViewId="0">
      <selection activeCell="AB216" sqref="AB216"/>
    </sheetView>
  </sheetViews>
  <sheetFormatPr defaultRowHeight="27.75" customHeight="1"/>
  <cols>
    <col min="1" max="1" width="1.75" style="1" customWidth="1"/>
    <col min="2" max="2" width="4.625" style="52" customWidth="1"/>
    <col min="3" max="3" width="9.875" style="1" customWidth="1"/>
    <col min="4" max="5" width="12.875" style="1" customWidth="1"/>
    <col min="6" max="6" width="9.375" style="2" customWidth="1"/>
    <col min="7" max="7" width="13" style="4" customWidth="1"/>
    <col min="8" max="8" width="13" style="1" customWidth="1"/>
    <col min="9" max="9" width="11.625" style="1" customWidth="1"/>
    <col min="10" max="10" width="3.75" style="1" customWidth="1"/>
    <col min="11" max="11" width="11.875" style="1" customWidth="1"/>
    <col min="12" max="12" width="15.625" style="43" customWidth="1"/>
    <col min="13" max="13" width="3.75" style="1" customWidth="1"/>
    <col min="14" max="14" width="8.25" style="1" customWidth="1"/>
    <col min="15" max="15" width="12.625" style="9" customWidth="1"/>
    <col min="16" max="16" width="1.75" style="1" customWidth="1"/>
    <col min="17" max="17" width="5.5" style="1" customWidth="1"/>
    <col min="18" max="18" width="3.125" style="1" bestFit="1" customWidth="1"/>
    <col min="19" max="16384" width="9" style="1"/>
  </cols>
  <sheetData>
    <row r="1" spans="2:16" ht="15.75" customHeight="1">
      <c r="I1" s="5"/>
      <c r="J1" s="5"/>
      <c r="K1" s="5"/>
      <c r="L1" s="42"/>
      <c r="M1" s="5"/>
      <c r="N1" s="5"/>
      <c r="O1" s="10"/>
      <c r="P1" s="5"/>
    </row>
    <row r="2" spans="2:16" ht="28.5" customHeight="1">
      <c r="B2" s="338" t="s">
        <v>25</v>
      </c>
      <c r="C2" s="337" t="s">
        <v>3</v>
      </c>
      <c r="D2" s="337"/>
      <c r="E2" s="286" t="str">
        <f>IF(予約申込書!C6="","",予約申込書!C6)</f>
        <v/>
      </c>
      <c r="F2" s="287"/>
      <c r="G2" s="287"/>
      <c r="H2" s="287"/>
      <c r="I2" s="287"/>
      <c r="J2" s="287"/>
      <c r="K2" s="287"/>
      <c r="L2" s="287"/>
      <c r="M2" s="287"/>
      <c r="N2" s="287"/>
      <c r="O2" s="10"/>
      <c r="P2" s="5"/>
    </row>
    <row r="3" spans="2:16" ht="28.5" customHeight="1">
      <c r="B3" s="338"/>
      <c r="C3" s="288" t="s">
        <v>26</v>
      </c>
      <c r="D3" s="288"/>
      <c r="E3" s="272" t="str">
        <f>IF(予約申込書!D7="","",予約申込書!D7)</f>
        <v/>
      </c>
      <c r="F3" s="273"/>
      <c r="G3" s="273"/>
      <c r="H3" s="273"/>
      <c r="I3" s="273"/>
      <c r="J3" s="273"/>
      <c r="K3" s="273"/>
      <c r="L3" s="273"/>
      <c r="M3" s="273"/>
      <c r="N3" s="273"/>
      <c r="O3" s="10"/>
      <c r="P3" s="5"/>
    </row>
    <row r="4" spans="2:16" ht="28.5" customHeight="1">
      <c r="B4" s="338"/>
      <c r="C4" s="288"/>
      <c r="D4" s="288"/>
      <c r="E4" s="289" t="str">
        <f>IF(予約申込書!F7="","",予約申込書!F7)</f>
        <v/>
      </c>
      <c r="F4" s="290"/>
      <c r="G4" s="290"/>
      <c r="H4" s="290"/>
      <c r="I4" s="290"/>
      <c r="J4" s="290"/>
      <c r="K4" s="290"/>
      <c r="L4" s="290"/>
      <c r="M4" s="290"/>
      <c r="N4" s="290"/>
      <c r="O4" s="10"/>
      <c r="P4" s="5"/>
    </row>
    <row r="5" spans="2:16" ht="28.5" customHeight="1">
      <c r="B5" s="338"/>
      <c r="C5" s="291" t="s">
        <v>10</v>
      </c>
      <c r="D5" s="291"/>
      <c r="E5" s="292" t="str">
        <f>IF(予約申込書!C8="","",予約申込書!C8)</f>
        <v/>
      </c>
      <c r="F5" s="293"/>
      <c r="G5" s="293"/>
      <c r="H5" s="293"/>
      <c r="I5" s="293"/>
      <c r="J5" s="293"/>
      <c r="K5" s="293"/>
      <c r="L5" s="293"/>
      <c r="M5" s="293"/>
      <c r="N5" s="293"/>
      <c r="O5" s="10"/>
      <c r="P5" s="5"/>
    </row>
    <row r="6" spans="2:16" ht="28.5" customHeight="1">
      <c r="B6" s="338"/>
      <c r="C6" s="291" t="s">
        <v>5</v>
      </c>
      <c r="D6" s="291"/>
      <c r="E6" s="292" t="str">
        <f>IF(予約申込書!J8="","",予約申込書!J8)</f>
        <v/>
      </c>
      <c r="F6" s="294"/>
      <c r="G6" s="294"/>
      <c r="H6" s="294"/>
      <c r="I6" s="294"/>
      <c r="J6" s="294"/>
      <c r="K6" s="294"/>
      <c r="L6" s="294"/>
      <c r="M6" s="294"/>
      <c r="N6" s="294"/>
      <c r="O6" s="10"/>
      <c r="P6" s="5"/>
    </row>
    <row r="7" spans="2:16" ht="28.5" customHeight="1">
      <c r="B7" s="338"/>
      <c r="C7" s="291" t="s">
        <v>16</v>
      </c>
      <c r="D7" s="291"/>
      <c r="E7" s="292" t="str">
        <f>IF(予約申込書!J9="","",予約申込書!J9)</f>
        <v/>
      </c>
      <c r="F7" s="293"/>
      <c r="G7" s="293"/>
      <c r="H7" s="293"/>
      <c r="I7" s="293"/>
      <c r="J7" s="293"/>
      <c r="K7" s="293"/>
      <c r="L7" s="293"/>
      <c r="M7" s="293"/>
      <c r="N7" s="293"/>
      <c r="O7" s="10"/>
      <c r="P7" s="5"/>
    </row>
    <row r="8" spans="2:16" ht="28.5" customHeight="1">
      <c r="B8" s="338"/>
      <c r="C8" s="357" t="s">
        <v>0</v>
      </c>
      <c r="D8" s="357"/>
      <c r="E8" s="286" t="str">
        <f>IF(予約申込書!C9="","",予約申込書!C9)</f>
        <v/>
      </c>
      <c r="F8" s="287"/>
      <c r="G8" s="287"/>
      <c r="H8" s="287"/>
      <c r="I8" s="287"/>
      <c r="J8" s="287"/>
      <c r="K8" s="287"/>
      <c r="L8" s="287"/>
      <c r="M8" s="287"/>
      <c r="N8" s="287"/>
      <c r="O8" s="10"/>
      <c r="P8" s="5"/>
    </row>
    <row r="9" spans="2:16" ht="44.25" customHeight="1">
      <c r="B9" s="338"/>
      <c r="C9" s="270" t="s">
        <v>107</v>
      </c>
      <c r="D9" s="271"/>
      <c r="E9" s="272" t="str">
        <f>IF(予約申込書!C10="","",予約申込書!C10)</f>
        <v/>
      </c>
      <c r="F9" s="273"/>
      <c r="G9" s="273"/>
      <c r="H9" s="273"/>
      <c r="I9" s="273"/>
      <c r="J9" s="273"/>
      <c r="K9" s="273"/>
      <c r="L9" s="273"/>
      <c r="M9" s="273"/>
      <c r="N9" s="273"/>
      <c r="O9" s="10"/>
      <c r="P9" s="5"/>
    </row>
    <row r="10" spans="2:16" ht="17.25" customHeight="1">
      <c r="B10" s="63"/>
      <c r="C10" s="11"/>
      <c r="D10" s="11"/>
      <c r="E10" s="60"/>
      <c r="F10" s="60"/>
      <c r="G10" s="60"/>
      <c r="H10" s="60"/>
      <c r="I10" s="7"/>
      <c r="J10" s="7"/>
      <c r="K10" s="5"/>
      <c r="L10" s="42"/>
      <c r="M10" s="5"/>
      <c r="N10" s="5"/>
      <c r="O10" s="10"/>
      <c r="P10" s="5"/>
    </row>
    <row r="11" spans="2:16" ht="28.5" customHeight="1">
      <c r="B11" s="364" t="s">
        <v>27</v>
      </c>
      <c r="C11" s="68" t="s">
        <v>3</v>
      </c>
      <c r="D11" s="77"/>
      <c r="E11" s="289" t="str">
        <f>IF(予約申込書!E19="","",予約申込書!E19)</f>
        <v/>
      </c>
      <c r="F11" s="290"/>
      <c r="G11" s="290"/>
      <c r="H11" s="290"/>
      <c r="I11" s="290"/>
      <c r="J11" s="290"/>
      <c r="K11" s="290"/>
      <c r="L11" s="290"/>
      <c r="M11" s="290"/>
      <c r="N11" s="290"/>
      <c r="O11" s="10"/>
      <c r="P11" s="5"/>
    </row>
    <row r="12" spans="2:16" ht="28.5" customHeight="1">
      <c r="B12" s="364"/>
      <c r="C12" s="339" t="s">
        <v>26</v>
      </c>
      <c r="D12" s="340"/>
      <c r="E12" s="339" t="str">
        <f>IF(予約申込書!F20="","",予約申込書!F20)</f>
        <v/>
      </c>
      <c r="F12" s="365"/>
      <c r="G12" s="365"/>
      <c r="H12" s="365"/>
      <c r="I12" s="365"/>
      <c r="J12" s="365"/>
      <c r="K12" s="365"/>
      <c r="L12" s="365"/>
      <c r="M12" s="365"/>
      <c r="N12" s="365"/>
    </row>
    <row r="13" spans="2:16" ht="22.5" customHeight="1">
      <c r="B13" s="364"/>
      <c r="C13" s="341"/>
      <c r="D13" s="342"/>
      <c r="E13" s="289" t="str">
        <f>IF(予約申込書!H20="","",予約申込書!H20)</f>
        <v/>
      </c>
      <c r="F13" s="290"/>
      <c r="G13" s="290"/>
      <c r="H13" s="290"/>
      <c r="I13" s="290"/>
      <c r="J13" s="290"/>
      <c r="K13" s="290"/>
      <c r="L13" s="290"/>
      <c r="M13" s="290"/>
      <c r="N13" s="290"/>
    </row>
    <row r="14" spans="2:16" ht="28.5" customHeight="1">
      <c r="B14" s="364"/>
      <c r="C14" s="67" t="s">
        <v>10</v>
      </c>
      <c r="D14" s="69"/>
      <c r="E14" s="292" t="str">
        <f>IF(予約申込書!E21="","",予約申込書!E21)</f>
        <v/>
      </c>
      <c r="F14" s="293"/>
      <c r="G14" s="293"/>
      <c r="H14" s="293"/>
      <c r="I14" s="293"/>
      <c r="J14" s="293"/>
      <c r="K14" s="293"/>
      <c r="L14" s="293"/>
      <c r="M14" s="293"/>
      <c r="N14" s="293"/>
    </row>
    <row r="15" spans="2:16" ht="28.5" customHeight="1">
      <c r="B15" s="364"/>
      <c r="C15" s="292" t="s">
        <v>5</v>
      </c>
      <c r="D15" s="363"/>
      <c r="E15" s="272" t="str">
        <f>IF(予約申込書!J21="","",予約申込書!J21)</f>
        <v/>
      </c>
      <c r="F15" s="273"/>
      <c r="G15" s="273"/>
      <c r="H15" s="273"/>
      <c r="I15" s="273"/>
      <c r="J15" s="273"/>
      <c r="K15" s="273"/>
      <c r="L15" s="273"/>
      <c r="M15" s="273"/>
      <c r="N15" s="273"/>
    </row>
    <row r="16" spans="2:16" ht="18.75" customHeight="1">
      <c r="C16" s="60"/>
      <c r="D16" s="5"/>
      <c r="E16" s="60"/>
      <c r="F16" s="6"/>
      <c r="G16" s="60"/>
      <c r="H16" s="5"/>
      <c r="I16" s="7"/>
      <c r="J16" s="7"/>
    </row>
    <row r="17" spans="2:15" ht="28.5" customHeight="1">
      <c r="B17" s="338" t="s">
        <v>2</v>
      </c>
      <c r="C17" s="337" t="s">
        <v>3</v>
      </c>
      <c r="D17" s="337"/>
      <c r="E17" s="286" t="str">
        <f>IF(予約申込書!E23="","",予約申込書!E23)</f>
        <v/>
      </c>
      <c r="F17" s="287"/>
      <c r="G17" s="287"/>
      <c r="H17" s="287"/>
      <c r="I17" s="287"/>
      <c r="J17" s="287"/>
      <c r="K17" s="287"/>
      <c r="L17" s="287"/>
      <c r="M17" s="362"/>
      <c r="N17" s="287"/>
    </row>
    <row r="18" spans="2:15" ht="28.5" customHeight="1">
      <c r="B18" s="338"/>
      <c r="C18" s="288" t="s">
        <v>26</v>
      </c>
      <c r="D18" s="288"/>
      <c r="E18" s="272" t="str">
        <f>IF(予約申込書!F24="","",予約申込書!F24)</f>
        <v/>
      </c>
      <c r="F18" s="273"/>
      <c r="G18" s="273"/>
      <c r="H18" s="273"/>
      <c r="I18" s="273"/>
      <c r="J18" s="273"/>
      <c r="K18" s="273"/>
      <c r="L18" s="273"/>
      <c r="M18" s="273"/>
      <c r="N18" s="273"/>
    </row>
    <row r="19" spans="2:15" ht="28.5" customHeight="1">
      <c r="B19" s="338"/>
      <c r="C19" s="288"/>
      <c r="D19" s="288"/>
      <c r="E19" s="289" t="str">
        <f>IF(予約申込書!H24="","",予約申込書!H24)</f>
        <v/>
      </c>
      <c r="F19" s="290"/>
      <c r="G19" s="290"/>
      <c r="H19" s="290"/>
      <c r="I19" s="290"/>
      <c r="J19" s="290"/>
      <c r="K19" s="290"/>
      <c r="L19" s="290"/>
      <c r="M19" s="290"/>
      <c r="N19" s="290"/>
    </row>
    <row r="20" spans="2:15" ht="28.5" customHeight="1">
      <c r="B20" s="338"/>
      <c r="C20" s="292" t="s">
        <v>10</v>
      </c>
      <c r="D20" s="363"/>
      <c r="E20" s="292" t="str">
        <f>IF(予約申込書!E25="","",予約申込書!E25)</f>
        <v/>
      </c>
      <c r="F20" s="293"/>
      <c r="G20" s="293"/>
      <c r="H20" s="293"/>
      <c r="I20" s="293"/>
      <c r="J20" s="293"/>
      <c r="K20" s="293"/>
      <c r="L20" s="293"/>
      <c r="M20" s="293"/>
      <c r="N20" s="293"/>
    </row>
    <row r="21" spans="2:15" ht="28.5" customHeight="1">
      <c r="B21" s="338"/>
      <c r="C21" s="292" t="s">
        <v>5</v>
      </c>
      <c r="D21" s="363"/>
      <c r="E21" s="286" t="str">
        <f>IF(予約申込書!J25="","",予約申込書!J25)</f>
        <v/>
      </c>
      <c r="F21" s="287"/>
      <c r="G21" s="287"/>
      <c r="H21" s="287"/>
      <c r="I21" s="287"/>
      <c r="J21" s="287"/>
      <c r="K21" s="287"/>
      <c r="L21" s="287"/>
      <c r="M21" s="287"/>
      <c r="N21" s="287"/>
    </row>
    <row r="22" spans="2:15" ht="17.25" customHeight="1"/>
    <row r="23" spans="2:15" ht="13.5" customHeight="1"/>
    <row r="24" spans="2:15" ht="16.5" customHeight="1"/>
    <row r="25" spans="2:15" ht="27" customHeight="1" thickBot="1">
      <c r="C25" s="337" t="s">
        <v>3</v>
      </c>
      <c r="D25" s="337"/>
      <c r="E25" s="337" t="str">
        <f>IF(予約申込書!C6="","",予約申込書!C6)</f>
        <v/>
      </c>
      <c r="F25" s="337"/>
      <c r="G25" s="337"/>
      <c r="H25" s="289"/>
      <c r="J25" s="4" t="s">
        <v>28</v>
      </c>
    </row>
    <row r="26" spans="2:15" ht="21" customHeight="1">
      <c r="B26" s="338" t="s">
        <v>25</v>
      </c>
      <c r="C26" s="339" t="s">
        <v>26</v>
      </c>
      <c r="D26" s="340"/>
      <c r="E26" s="343" t="str">
        <f>IF(予約申込書!D7="","",予約申込書!D7)</f>
        <v/>
      </c>
      <c r="F26" s="343"/>
      <c r="G26" s="343"/>
      <c r="H26" s="272"/>
      <c r="I26" s="12"/>
      <c r="J26" s="344" t="s">
        <v>29</v>
      </c>
      <c r="K26" s="344"/>
      <c r="L26" s="344"/>
      <c r="M26" s="344"/>
      <c r="N26" s="344"/>
      <c r="O26" s="344"/>
    </row>
    <row r="27" spans="2:15" ht="21" customHeight="1">
      <c r="B27" s="338"/>
      <c r="C27" s="325"/>
      <c r="D27" s="324"/>
      <c r="E27" s="345" t="str">
        <f>IF(予約申込書!F7="","",予約申込書!F7)</f>
        <v/>
      </c>
      <c r="F27" s="346"/>
      <c r="G27" s="346"/>
      <c r="H27" s="346"/>
      <c r="I27" s="13"/>
      <c r="J27" s="349" t="s">
        <v>30</v>
      </c>
      <c r="K27" s="350"/>
      <c r="L27" s="14" t="s">
        <v>31</v>
      </c>
      <c r="M27" s="351" t="s">
        <v>32</v>
      </c>
      <c r="N27" s="352"/>
      <c r="O27" s="353"/>
    </row>
    <row r="28" spans="2:15" ht="21" customHeight="1">
      <c r="B28" s="338"/>
      <c r="C28" s="341"/>
      <c r="D28" s="342"/>
      <c r="E28" s="347"/>
      <c r="F28" s="348"/>
      <c r="G28" s="348"/>
      <c r="H28" s="348"/>
      <c r="I28" s="12"/>
      <c r="J28" s="88" t="str">
        <f>IF(予約申込書!A16="","",予約申込書!A16)</f>
        <v/>
      </c>
      <c r="K28" s="354" t="s">
        <v>12</v>
      </c>
      <c r="L28" s="355"/>
      <c r="M28" s="88" t="str">
        <f>IF(予約申込書!E16="","",予約申込書!E16)</f>
        <v/>
      </c>
      <c r="N28" s="272" t="s">
        <v>33</v>
      </c>
      <c r="O28" s="356"/>
    </row>
    <row r="29" spans="2:15" ht="21" customHeight="1" thickBot="1">
      <c r="B29" s="338"/>
      <c r="C29" s="291" t="s">
        <v>10</v>
      </c>
      <c r="D29" s="291"/>
      <c r="E29" s="291" t="str">
        <f>IF(予約申込書!C8="","",予約申込書!C8)</f>
        <v/>
      </c>
      <c r="F29" s="291"/>
      <c r="G29" s="291"/>
      <c r="H29" s="292"/>
      <c r="J29" s="87" t="str">
        <f>IF(予約申込書!A17="","",予約申込書!A17)</f>
        <v/>
      </c>
      <c r="K29" s="328" t="s">
        <v>18</v>
      </c>
      <c r="L29" s="329"/>
      <c r="M29" s="87" t="str">
        <f>IF(予約申込書!E17="","",予約申込書!E17)</f>
        <v/>
      </c>
      <c r="N29" s="330" t="s">
        <v>34</v>
      </c>
      <c r="O29" s="328"/>
    </row>
    <row r="30" spans="2:15" ht="21" customHeight="1" thickBot="1">
      <c r="B30" s="338"/>
      <c r="C30" s="291" t="s">
        <v>5</v>
      </c>
      <c r="D30" s="291"/>
      <c r="E30" s="291" t="str">
        <f>IF(予約申込書!J8="","",予約申込書!J8)</f>
        <v/>
      </c>
      <c r="F30" s="291"/>
      <c r="G30" s="291"/>
      <c r="H30" s="292"/>
    </row>
    <row r="31" spans="2:15" ht="21" customHeight="1">
      <c r="B31" s="338"/>
      <c r="C31" s="291" t="s">
        <v>16</v>
      </c>
      <c r="D31" s="291"/>
      <c r="E31" s="291" t="str">
        <f>IF(予約申込書!J9="","",予約申込書!J9)</f>
        <v/>
      </c>
      <c r="F31" s="291"/>
      <c r="G31" s="291"/>
      <c r="H31" s="292"/>
      <c r="J31" s="331" t="s">
        <v>15</v>
      </c>
      <c r="K31" s="332"/>
      <c r="L31" s="333"/>
      <c r="M31" s="334" t="s">
        <v>17</v>
      </c>
      <c r="N31" s="335"/>
      <c r="O31" s="336"/>
    </row>
    <row r="32" spans="2:15" ht="28.5" customHeight="1">
      <c r="B32" s="338"/>
      <c r="C32" s="357" t="s">
        <v>0</v>
      </c>
      <c r="D32" s="357"/>
      <c r="E32" s="358" t="str">
        <f>IF(予約申込書!C9="","",予約申込書!C9)</f>
        <v/>
      </c>
      <c r="F32" s="358"/>
      <c r="G32" s="358"/>
      <c r="H32" s="359"/>
      <c r="I32" s="7"/>
      <c r="J32" s="15" t="str">
        <f>IF(予約申込書!H15="","",予約申込書!H15)</f>
        <v/>
      </c>
      <c r="K32" s="340" t="s">
        <v>36</v>
      </c>
      <c r="L32" s="339"/>
      <c r="M32" s="89" t="str">
        <f>IF(予約申込書!J15="","",予約申込書!J15)</f>
        <v/>
      </c>
      <c r="N32" s="360" t="str">
        <f>IF(予約申込書!K15="","",予約申込書!K15)</f>
        <v>　受診者様のご自宅</v>
      </c>
      <c r="O32" s="361"/>
    </row>
    <row r="33" spans="2:29" ht="28.5" customHeight="1">
      <c r="B33" s="53"/>
      <c r="C33" s="11"/>
      <c r="D33" s="11"/>
      <c r="E33" s="60"/>
      <c r="F33" s="60"/>
      <c r="G33" s="60"/>
      <c r="H33" s="16" t="s">
        <v>37</v>
      </c>
      <c r="I33" s="7"/>
      <c r="J33" s="84" t="str">
        <f>IF(予約申込書!H16="","",予約申込書!H16)</f>
        <v/>
      </c>
      <c r="K33" s="324" t="s">
        <v>38</v>
      </c>
      <c r="L33" s="325"/>
      <c r="M33" s="90" t="str">
        <f>IF(予約申込書!J16="","",予約申込書!J16)</f>
        <v/>
      </c>
      <c r="N33" s="326" t="str">
        <f>IF(予約申込書!K16="","",予約申込書!K16)</f>
        <v>　受診者様のご自宅(会社用提出用含み2部)</v>
      </c>
      <c r="O33" s="327"/>
    </row>
    <row r="34" spans="2:29" ht="28.5" customHeight="1" thickBot="1">
      <c r="B34" s="53"/>
      <c r="C34" s="11"/>
      <c r="D34" s="11"/>
      <c r="E34" s="60"/>
      <c r="F34" s="60"/>
      <c r="H34" s="17"/>
      <c r="I34" s="17"/>
      <c r="J34" s="85" t="str">
        <f>IF(予約申込書!H17="","",予約申込書!H17)</f>
        <v/>
      </c>
      <c r="K34" s="317" t="s">
        <v>39</v>
      </c>
      <c r="L34" s="318"/>
      <c r="M34" s="91" t="str">
        <f>IF(予約申込書!J17="","",予約申込書!J17)</f>
        <v/>
      </c>
      <c r="N34" s="319" t="str">
        <f>IF(予約申込書!K17="","",予約申込書!K17)</f>
        <v/>
      </c>
      <c r="O34" s="320"/>
    </row>
    <row r="35" spans="2:29" ht="8.25" customHeight="1" thickBot="1">
      <c r="F35" s="1"/>
    </row>
    <row r="36" spans="2:29" s="3" customFormat="1" ht="28.5" customHeight="1" thickTop="1">
      <c r="B36" s="304">
        <v>1</v>
      </c>
      <c r="C36" s="18" t="s">
        <v>6</v>
      </c>
      <c r="D36" s="298" t="str">
        <f>IF(ﾃﾞｰﾀ!A2="","",ﾃﾞｰﾀ!A2)</f>
        <v/>
      </c>
      <c r="E36" s="299"/>
      <c r="F36" s="19" t="s">
        <v>40</v>
      </c>
      <c r="G36" s="321" t="str">
        <f>IF(ﾃﾞｰﾀ!D2="","",ﾃﾞｰﾀ!D2)</f>
        <v/>
      </c>
      <c r="H36" s="322"/>
      <c r="I36" s="61" t="s">
        <v>11</v>
      </c>
      <c r="J36" s="321" t="str">
        <f>IF(ﾃﾞｰﾀ!H2="","",ﾃﾞｰﾀ!H2)</f>
        <v/>
      </c>
      <c r="K36" s="323"/>
      <c r="L36" s="322"/>
      <c r="M36" s="301" t="s">
        <v>41</v>
      </c>
      <c r="N36" s="302"/>
      <c r="O36" s="175" t="str">
        <f>IF(ﾃﾞｰﾀ!K2="","",ﾃﾞｰﾀ!K2)</f>
        <v/>
      </c>
    </row>
    <row r="37" spans="2:29" s="3" customFormat="1" ht="28.5" customHeight="1">
      <c r="B37" s="305"/>
      <c r="C37" s="20" t="s">
        <v>35</v>
      </c>
      <c r="D37" s="312" t="str">
        <f>IF(ﾃﾞｰﾀ!B2="","",ﾃﾞｰﾀ!B2)</f>
        <v/>
      </c>
      <c r="E37" s="313"/>
      <c r="F37" s="21" t="s">
        <v>56</v>
      </c>
      <c r="G37" s="46" t="str">
        <f>IF(ﾃﾞｰﾀ!E2="","",ﾃﾞｰﾀ!E2)</f>
        <v/>
      </c>
      <c r="H37" s="40" t="e">
        <f>ﾃﾞｰﾀ!O2&amp;"歳"</f>
        <v>#VALUE!</v>
      </c>
      <c r="I37" s="21" t="s">
        <v>42</v>
      </c>
      <c r="J37" s="312" t="str">
        <f>ﾃﾞｰﾀ!I2</f>
        <v/>
      </c>
      <c r="K37" s="314"/>
      <c r="L37" s="313"/>
      <c r="M37" s="307" t="s">
        <v>14</v>
      </c>
      <c r="N37" s="308"/>
      <c r="O37" s="22" t="str">
        <f>IF(ﾃﾞｰﾀ!L2="","",ﾃﾞｰﾀ!L2)</f>
        <v/>
      </c>
    </row>
    <row r="38" spans="2:29" s="3" customFormat="1" ht="28.5" customHeight="1">
      <c r="B38" s="305"/>
      <c r="C38" s="23" t="s">
        <v>43</v>
      </c>
      <c r="D38" s="282" t="str">
        <f>IF(ﾃﾞｰﾀ!C2="","",ﾃﾞｰﾀ!C2)</f>
        <v/>
      </c>
      <c r="E38" s="283"/>
      <c r="F38" s="62" t="s">
        <v>44</v>
      </c>
      <c r="G38" s="312" t="str">
        <f>IF(ﾃﾞｰﾀ!G2="","",ﾃﾞｰﾀ!G2)</f>
        <v/>
      </c>
      <c r="H38" s="313"/>
      <c r="I38" s="24" t="s">
        <v>9</v>
      </c>
      <c r="J38" s="312" t="str">
        <f>IF(ﾃﾞｰﾀ!J2="","",ﾃﾞｰﾀ!J2)</f>
        <v/>
      </c>
      <c r="K38" s="314"/>
      <c r="L38" s="313"/>
      <c r="M38" s="296" t="s">
        <v>45</v>
      </c>
      <c r="N38" s="297"/>
      <c r="O38" s="22" t="str">
        <f>IF(ﾃﾞｰﾀ!M2="","",ﾃﾞｰﾀ!M2)</f>
        <v/>
      </c>
      <c r="AC38" s="25"/>
    </row>
    <row r="39" spans="2:29" s="3" customFormat="1" ht="28.5" customHeight="1" thickBot="1">
      <c r="B39" s="306"/>
      <c r="C39" s="26" t="s">
        <v>46</v>
      </c>
      <c r="D39" s="315" t="str">
        <f>ﾃﾞｰﾀ!N2</f>
        <v/>
      </c>
      <c r="E39" s="316"/>
      <c r="F39" s="316"/>
      <c r="G39" s="316"/>
      <c r="H39" s="316"/>
      <c r="I39" s="316"/>
      <c r="J39" s="316"/>
      <c r="K39" s="316"/>
      <c r="L39" s="44" t="e">
        <f>ﾃﾞｰﾀ!AA2</f>
        <v>#VALUE!</v>
      </c>
      <c r="M39" s="284" t="s">
        <v>55</v>
      </c>
      <c r="N39" s="285"/>
      <c r="O39" s="27" t="str">
        <f>IF(ﾃﾞｰﾀ!F2="","",ﾃﾞｰﾀ!F2)</f>
        <v/>
      </c>
      <c r="AC39" s="25"/>
    </row>
    <row r="40" spans="2:29" s="3" customFormat="1" ht="28.5" customHeight="1" thickTop="1">
      <c r="B40" s="304">
        <v>2</v>
      </c>
      <c r="C40" s="18" t="s">
        <v>6</v>
      </c>
      <c r="D40" s="298" t="str">
        <f>IF(ﾃﾞｰﾀ!A3="","",ﾃﾞｰﾀ!A3)</f>
        <v/>
      </c>
      <c r="E40" s="299"/>
      <c r="F40" s="19" t="s">
        <v>40</v>
      </c>
      <c r="G40" s="298" t="str">
        <f>IF(ﾃﾞｰﾀ!D3="","",ﾃﾞｰﾀ!D3)</f>
        <v/>
      </c>
      <c r="H40" s="299"/>
      <c r="I40" s="61" t="s">
        <v>11</v>
      </c>
      <c r="J40" s="298" t="str">
        <f>IF(ﾃﾞｰﾀ!H3="","",ﾃﾞｰﾀ!H3)</f>
        <v/>
      </c>
      <c r="K40" s="300"/>
      <c r="L40" s="299"/>
      <c r="M40" s="301" t="s">
        <v>41</v>
      </c>
      <c r="N40" s="302"/>
      <c r="O40" s="175" t="str">
        <f>IF(ﾃﾞｰﾀ!K3="","",ﾃﾞｰﾀ!K3)</f>
        <v/>
      </c>
      <c r="AC40" s="25"/>
    </row>
    <row r="41" spans="2:29" s="3" customFormat="1" ht="28.5" customHeight="1">
      <c r="B41" s="305"/>
      <c r="C41" s="20" t="s">
        <v>35</v>
      </c>
      <c r="D41" s="282" t="str">
        <f>IF(ﾃﾞｰﾀ!B3="","",ﾃﾞｰﾀ!B3)</f>
        <v/>
      </c>
      <c r="E41" s="283"/>
      <c r="F41" s="21" t="s">
        <v>56</v>
      </c>
      <c r="G41" s="46" t="str">
        <f>IF(ﾃﾞｰﾀ!E3="","",ﾃﾞｰﾀ!E3)</f>
        <v/>
      </c>
      <c r="H41" s="40" t="e">
        <f>ﾃﾞｰﾀ!O3&amp;"歳"</f>
        <v>#VALUE!</v>
      </c>
      <c r="I41" s="21" t="s">
        <v>42</v>
      </c>
      <c r="J41" s="282" t="str">
        <f>ﾃﾞｰﾀ!I3</f>
        <v/>
      </c>
      <c r="K41" s="295"/>
      <c r="L41" s="283"/>
      <c r="M41" s="307" t="s">
        <v>14</v>
      </c>
      <c r="N41" s="308"/>
      <c r="O41" s="22" t="str">
        <f>IF(ﾃﾞｰﾀ!L3="","",ﾃﾞｰﾀ!L3)</f>
        <v/>
      </c>
      <c r="AC41" s="25"/>
    </row>
    <row r="42" spans="2:29" s="3" customFormat="1" ht="28.5" customHeight="1">
      <c r="B42" s="305"/>
      <c r="C42" s="23" t="s">
        <v>43</v>
      </c>
      <c r="D42" s="282" t="str">
        <f>IF(ﾃﾞｰﾀ!C3="","",ﾃﾞｰﾀ!C3)</f>
        <v/>
      </c>
      <c r="E42" s="283"/>
      <c r="F42" s="62" t="s">
        <v>44</v>
      </c>
      <c r="G42" s="282" t="str">
        <f>IF(ﾃﾞｰﾀ!G3="","",ﾃﾞｰﾀ!G3)</f>
        <v/>
      </c>
      <c r="H42" s="283"/>
      <c r="I42" s="24" t="s">
        <v>9</v>
      </c>
      <c r="J42" s="282" t="str">
        <f>IF(ﾃﾞｰﾀ!J3="","",ﾃﾞｰﾀ!J3)</f>
        <v/>
      </c>
      <c r="K42" s="295"/>
      <c r="L42" s="283"/>
      <c r="M42" s="296" t="s">
        <v>45</v>
      </c>
      <c r="N42" s="297"/>
      <c r="O42" s="22" t="str">
        <f>IF(ﾃﾞｰﾀ!M3="","",ﾃﾞｰﾀ!M3)</f>
        <v/>
      </c>
      <c r="AC42" s="25"/>
    </row>
    <row r="43" spans="2:29" s="3" customFormat="1" ht="28.5" customHeight="1" thickBot="1">
      <c r="B43" s="306"/>
      <c r="C43" s="26" t="s">
        <v>46</v>
      </c>
      <c r="D43" s="277" t="str">
        <f>ﾃﾞｰﾀ!N3</f>
        <v/>
      </c>
      <c r="E43" s="278"/>
      <c r="F43" s="278"/>
      <c r="G43" s="278"/>
      <c r="H43" s="278"/>
      <c r="I43" s="278"/>
      <c r="J43" s="278"/>
      <c r="K43" s="278"/>
      <c r="L43" s="44" t="e">
        <f>ﾃﾞｰﾀ!AA3</f>
        <v>#VALUE!</v>
      </c>
      <c r="M43" s="284" t="s">
        <v>55</v>
      </c>
      <c r="N43" s="285"/>
      <c r="O43" s="27" t="str">
        <f>IF(ﾃﾞｰﾀ!F3="","",ﾃﾞｰﾀ!F3)</f>
        <v/>
      </c>
      <c r="AC43" s="25"/>
    </row>
    <row r="44" spans="2:29" s="3" customFormat="1" ht="28.5" customHeight="1" thickTop="1">
      <c r="B44" s="304">
        <v>3</v>
      </c>
      <c r="C44" s="18" t="s">
        <v>6</v>
      </c>
      <c r="D44" s="298" t="str">
        <f>IF(ﾃﾞｰﾀ!A4="","",ﾃﾞｰﾀ!A4)</f>
        <v/>
      </c>
      <c r="E44" s="299"/>
      <c r="F44" s="19" t="s">
        <v>40</v>
      </c>
      <c r="G44" s="298" t="str">
        <f>IF(ﾃﾞｰﾀ!D4="","",ﾃﾞｰﾀ!D4)</f>
        <v/>
      </c>
      <c r="H44" s="299"/>
      <c r="I44" s="129" t="s">
        <v>11</v>
      </c>
      <c r="J44" s="298" t="str">
        <f>IF(ﾃﾞｰﾀ!H4="","",ﾃﾞｰﾀ!H4)</f>
        <v/>
      </c>
      <c r="K44" s="300"/>
      <c r="L44" s="299"/>
      <c r="M44" s="301" t="s">
        <v>41</v>
      </c>
      <c r="N44" s="302"/>
      <c r="O44" s="175" t="str">
        <f>IF(ﾃﾞｰﾀ!K4="","",ﾃﾞｰﾀ!K4)</f>
        <v/>
      </c>
      <c r="AC44" s="25"/>
    </row>
    <row r="45" spans="2:29" s="3" customFormat="1" ht="28.5" customHeight="1">
      <c r="B45" s="305"/>
      <c r="C45" s="20" t="s">
        <v>35</v>
      </c>
      <c r="D45" s="282" t="str">
        <f>IF(ﾃﾞｰﾀ!B4="","",ﾃﾞｰﾀ!B4)</f>
        <v/>
      </c>
      <c r="E45" s="283"/>
      <c r="F45" s="21" t="s">
        <v>56</v>
      </c>
      <c r="G45" s="46" t="str">
        <f>IF(ﾃﾞｰﾀ!E4="","",ﾃﾞｰﾀ!E4)</f>
        <v/>
      </c>
      <c r="H45" s="40" t="e">
        <f>ﾃﾞｰﾀ!O4&amp;"歳"</f>
        <v>#VALUE!</v>
      </c>
      <c r="I45" s="21" t="s">
        <v>42</v>
      </c>
      <c r="J45" s="282" t="str">
        <f>ﾃﾞｰﾀ!I4</f>
        <v/>
      </c>
      <c r="K45" s="295"/>
      <c r="L45" s="283"/>
      <c r="M45" s="307" t="s">
        <v>14</v>
      </c>
      <c r="N45" s="308"/>
      <c r="O45" s="22" t="str">
        <f>IF(ﾃﾞｰﾀ!L4="","",ﾃﾞｰﾀ!L4)</f>
        <v/>
      </c>
      <c r="AC45" s="25"/>
    </row>
    <row r="46" spans="2:29" s="3" customFormat="1" ht="28.5" customHeight="1">
      <c r="B46" s="305"/>
      <c r="C46" s="23" t="s">
        <v>43</v>
      </c>
      <c r="D46" s="282" t="str">
        <f>IF(ﾃﾞｰﾀ!C4="","",ﾃﾞｰﾀ!C4)</f>
        <v/>
      </c>
      <c r="E46" s="283"/>
      <c r="F46" s="130" t="s">
        <v>44</v>
      </c>
      <c r="G46" s="282" t="str">
        <f>IF(ﾃﾞｰﾀ!G4="","",ﾃﾞｰﾀ!G4)</f>
        <v/>
      </c>
      <c r="H46" s="283"/>
      <c r="I46" s="24" t="s">
        <v>9</v>
      </c>
      <c r="J46" s="282" t="str">
        <f>IF(ﾃﾞｰﾀ!J4="","",ﾃﾞｰﾀ!J4)</f>
        <v/>
      </c>
      <c r="K46" s="295"/>
      <c r="L46" s="283"/>
      <c r="M46" s="296" t="s">
        <v>45</v>
      </c>
      <c r="N46" s="297"/>
      <c r="O46" s="22" t="str">
        <f>IF(ﾃﾞｰﾀ!M4="","",ﾃﾞｰﾀ!M4)</f>
        <v/>
      </c>
      <c r="AC46" s="25"/>
    </row>
    <row r="47" spans="2:29" s="3" customFormat="1" ht="28.5" customHeight="1" thickBot="1">
      <c r="B47" s="306"/>
      <c r="C47" s="26" t="s">
        <v>46</v>
      </c>
      <c r="D47" s="277" t="str">
        <f>ﾃﾞｰﾀ!N4</f>
        <v/>
      </c>
      <c r="E47" s="278"/>
      <c r="F47" s="278"/>
      <c r="G47" s="278"/>
      <c r="H47" s="278"/>
      <c r="I47" s="278"/>
      <c r="J47" s="278"/>
      <c r="K47" s="278"/>
      <c r="L47" s="44" t="e">
        <f>ﾃﾞｰﾀ!AA4</f>
        <v>#VALUE!</v>
      </c>
      <c r="M47" s="284" t="s">
        <v>55</v>
      </c>
      <c r="N47" s="285"/>
      <c r="O47" s="27" t="str">
        <f>IF(ﾃﾞｰﾀ!F4="","",ﾃﾞｰﾀ!F4)</f>
        <v/>
      </c>
      <c r="AC47" s="25"/>
    </row>
    <row r="48" spans="2:29" s="3" customFormat="1" ht="8.25" customHeight="1" thickTop="1">
      <c r="B48" s="28"/>
      <c r="C48" s="29"/>
      <c r="D48" s="30"/>
      <c r="E48" s="30"/>
      <c r="F48" s="30"/>
      <c r="G48" s="30"/>
      <c r="H48" s="30"/>
      <c r="I48" s="29"/>
      <c r="J48" s="29"/>
      <c r="K48" s="31"/>
      <c r="L48" s="41"/>
      <c r="M48" s="31"/>
      <c r="N48" s="31"/>
      <c r="O48" s="32"/>
      <c r="AC48" s="25"/>
    </row>
    <row r="49" spans="2:29" s="3" customFormat="1" ht="10.5" customHeight="1">
      <c r="B49" s="65"/>
      <c r="C49" s="33"/>
      <c r="D49" s="64"/>
      <c r="E49" s="64"/>
      <c r="F49" s="64"/>
      <c r="G49" s="64"/>
      <c r="H49" s="64"/>
      <c r="I49" s="33"/>
      <c r="J49" s="33"/>
      <c r="K49" s="34"/>
      <c r="L49" s="275" t="str">
        <f>IF(E25="","",E25&amp;"　様")</f>
        <v/>
      </c>
      <c r="M49" s="275"/>
      <c r="N49" s="275"/>
      <c r="O49" s="275"/>
      <c r="AC49" s="25"/>
    </row>
    <row r="50" spans="2:29" s="3" customFormat="1" ht="10.5" customHeight="1" thickBot="1">
      <c r="B50" s="65"/>
      <c r="C50" s="33"/>
      <c r="D50" s="64"/>
      <c r="E50" s="64"/>
      <c r="F50" s="64"/>
      <c r="G50" s="64"/>
      <c r="H50" s="64"/>
      <c r="I50" s="33"/>
      <c r="J50" s="33"/>
      <c r="K50" s="34"/>
      <c r="L50" s="276"/>
      <c r="M50" s="276"/>
      <c r="N50" s="276"/>
      <c r="O50" s="276"/>
      <c r="AC50" s="25"/>
    </row>
    <row r="51" spans="2:29" s="3" customFormat="1" ht="28.5" customHeight="1" thickTop="1">
      <c r="B51" s="304">
        <v>4</v>
      </c>
      <c r="C51" s="18" t="s">
        <v>6</v>
      </c>
      <c r="D51" s="298" t="str">
        <f>IF(ﾃﾞｰﾀ!A5="","",ﾃﾞｰﾀ!A5)</f>
        <v/>
      </c>
      <c r="E51" s="299"/>
      <c r="F51" s="19" t="s">
        <v>40</v>
      </c>
      <c r="G51" s="298" t="str">
        <f>IF(ﾃﾞｰﾀ!D5="","",ﾃﾞｰﾀ!D5)</f>
        <v/>
      </c>
      <c r="H51" s="299"/>
      <c r="I51" s="129" t="s">
        <v>11</v>
      </c>
      <c r="J51" s="298" t="str">
        <f>IF(ﾃﾞｰﾀ!H5="","",ﾃﾞｰﾀ!H5)</f>
        <v/>
      </c>
      <c r="K51" s="300"/>
      <c r="L51" s="299"/>
      <c r="M51" s="301" t="s">
        <v>41</v>
      </c>
      <c r="N51" s="302"/>
      <c r="O51" s="175" t="str">
        <f>IF(ﾃﾞｰﾀ!K5="","",ﾃﾞｰﾀ!K5)</f>
        <v/>
      </c>
      <c r="AC51" s="25"/>
    </row>
    <row r="52" spans="2:29" s="3" customFormat="1" ht="28.5" customHeight="1">
      <c r="B52" s="305"/>
      <c r="C52" s="20" t="s">
        <v>35</v>
      </c>
      <c r="D52" s="282" t="str">
        <f>IF(ﾃﾞｰﾀ!B5="","",ﾃﾞｰﾀ!B5)</f>
        <v/>
      </c>
      <c r="E52" s="283"/>
      <c r="F52" s="21" t="s">
        <v>56</v>
      </c>
      <c r="G52" s="46" t="str">
        <f>IF(ﾃﾞｰﾀ!E5="","",ﾃﾞｰﾀ!E5)</f>
        <v/>
      </c>
      <c r="H52" s="40" t="e">
        <f>ﾃﾞｰﾀ!O5&amp;"歳"</f>
        <v>#VALUE!</v>
      </c>
      <c r="I52" s="21" t="s">
        <v>42</v>
      </c>
      <c r="J52" s="282" t="str">
        <f>ﾃﾞｰﾀ!I5</f>
        <v/>
      </c>
      <c r="K52" s="295"/>
      <c r="L52" s="283"/>
      <c r="M52" s="307" t="s">
        <v>14</v>
      </c>
      <c r="N52" s="308"/>
      <c r="O52" s="22" t="str">
        <f>IF(ﾃﾞｰﾀ!L5="","",ﾃﾞｰﾀ!L5)</f>
        <v/>
      </c>
      <c r="AC52" s="25"/>
    </row>
    <row r="53" spans="2:29" s="3" customFormat="1" ht="28.5" customHeight="1">
      <c r="B53" s="305"/>
      <c r="C53" s="23" t="s">
        <v>43</v>
      </c>
      <c r="D53" s="282" t="str">
        <f>IF(ﾃﾞｰﾀ!C5="","",ﾃﾞｰﾀ!C5)</f>
        <v/>
      </c>
      <c r="E53" s="283"/>
      <c r="F53" s="130" t="s">
        <v>44</v>
      </c>
      <c r="G53" s="282" t="str">
        <f>IF(ﾃﾞｰﾀ!G5="","",ﾃﾞｰﾀ!G5)</f>
        <v/>
      </c>
      <c r="H53" s="283"/>
      <c r="I53" s="24" t="s">
        <v>9</v>
      </c>
      <c r="J53" s="282" t="str">
        <f>IF(ﾃﾞｰﾀ!J5="","",ﾃﾞｰﾀ!J5)</f>
        <v/>
      </c>
      <c r="K53" s="295"/>
      <c r="L53" s="283"/>
      <c r="M53" s="296" t="s">
        <v>45</v>
      </c>
      <c r="N53" s="297"/>
      <c r="O53" s="22" t="str">
        <f>IF(ﾃﾞｰﾀ!M5="","",ﾃﾞｰﾀ!M5)</f>
        <v/>
      </c>
      <c r="AC53" s="25"/>
    </row>
    <row r="54" spans="2:29" s="3" customFormat="1" ht="28.5" customHeight="1" thickBot="1">
      <c r="B54" s="306"/>
      <c r="C54" s="26" t="s">
        <v>46</v>
      </c>
      <c r="D54" s="277" t="str">
        <f>ﾃﾞｰﾀ!N5</f>
        <v/>
      </c>
      <c r="E54" s="278"/>
      <c r="F54" s="278"/>
      <c r="G54" s="278"/>
      <c r="H54" s="278"/>
      <c r="I54" s="278"/>
      <c r="J54" s="278"/>
      <c r="K54" s="278"/>
      <c r="L54" s="44" t="e">
        <f>ﾃﾞｰﾀ!AA5</f>
        <v>#VALUE!</v>
      </c>
      <c r="M54" s="284" t="s">
        <v>55</v>
      </c>
      <c r="N54" s="285"/>
      <c r="O54" s="27" t="str">
        <f>IF(ﾃﾞｰﾀ!F5="","",ﾃﾞｰﾀ!F5)</f>
        <v/>
      </c>
    </row>
    <row r="55" spans="2:29" s="3" customFormat="1" ht="28.5" customHeight="1" thickTop="1">
      <c r="B55" s="304">
        <v>5</v>
      </c>
      <c r="C55" s="18" t="s">
        <v>6</v>
      </c>
      <c r="D55" s="298" t="str">
        <f>IF(ﾃﾞｰﾀ!A6="","",ﾃﾞｰﾀ!A6)</f>
        <v/>
      </c>
      <c r="E55" s="299"/>
      <c r="F55" s="19" t="s">
        <v>40</v>
      </c>
      <c r="G55" s="298" t="str">
        <f>IF(ﾃﾞｰﾀ!D6="","",ﾃﾞｰﾀ!D6)</f>
        <v/>
      </c>
      <c r="H55" s="299"/>
      <c r="I55" s="129" t="s">
        <v>11</v>
      </c>
      <c r="J55" s="298" t="str">
        <f>IF(ﾃﾞｰﾀ!H6="","",ﾃﾞｰﾀ!H6)</f>
        <v/>
      </c>
      <c r="K55" s="300"/>
      <c r="L55" s="299"/>
      <c r="M55" s="301" t="s">
        <v>41</v>
      </c>
      <c r="N55" s="302"/>
      <c r="O55" s="175" t="str">
        <f>IF(ﾃﾞｰﾀ!K6="","",ﾃﾞｰﾀ!K6)</f>
        <v/>
      </c>
    </row>
    <row r="56" spans="2:29" s="3" customFormat="1" ht="28.5" customHeight="1">
      <c r="B56" s="305"/>
      <c r="C56" s="20" t="s">
        <v>35</v>
      </c>
      <c r="D56" s="282" t="str">
        <f>IF(ﾃﾞｰﾀ!B6="","",ﾃﾞｰﾀ!B6)</f>
        <v/>
      </c>
      <c r="E56" s="283"/>
      <c r="F56" s="21" t="s">
        <v>56</v>
      </c>
      <c r="G56" s="46" t="str">
        <f>IF(ﾃﾞｰﾀ!E6="","",ﾃﾞｰﾀ!E6)</f>
        <v/>
      </c>
      <c r="H56" s="40" t="e">
        <f>ﾃﾞｰﾀ!O6&amp;"歳"</f>
        <v>#VALUE!</v>
      </c>
      <c r="I56" s="21" t="s">
        <v>42</v>
      </c>
      <c r="J56" s="282" t="str">
        <f>ﾃﾞｰﾀ!I6</f>
        <v/>
      </c>
      <c r="K56" s="295"/>
      <c r="L56" s="283"/>
      <c r="M56" s="307" t="s">
        <v>14</v>
      </c>
      <c r="N56" s="308"/>
      <c r="O56" s="22" t="str">
        <f>IF(ﾃﾞｰﾀ!L6="","",ﾃﾞｰﾀ!L6)</f>
        <v/>
      </c>
    </row>
    <row r="57" spans="2:29" s="3" customFormat="1" ht="28.5" customHeight="1">
      <c r="B57" s="305"/>
      <c r="C57" s="23" t="s">
        <v>43</v>
      </c>
      <c r="D57" s="282" t="str">
        <f>IF(ﾃﾞｰﾀ!C6="","",ﾃﾞｰﾀ!C6)</f>
        <v/>
      </c>
      <c r="E57" s="283"/>
      <c r="F57" s="130" t="s">
        <v>44</v>
      </c>
      <c r="G57" s="282" t="str">
        <f>IF(ﾃﾞｰﾀ!G6="","",ﾃﾞｰﾀ!G6)</f>
        <v/>
      </c>
      <c r="H57" s="283"/>
      <c r="I57" s="24" t="s">
        <v>9</v>
      </c>
      <c r="J57" s="282" t="str">
        <f>IF(ﾃﾞｰﾀ!J6="","",ﾃﾞｰﾀ!J6)</f>
        <v/>
      </c>
      <c r="K57" s="295"/>
      <c r="L57" s="283"/>
      <c r="M57" s="296" t="s">
        <v>45</v>
      </c>
      <c r="N57" s="297"/>
      <c r="O57" s="22" t="str">
        <f>IF(ﾃﾞｰﾀ!M6="","",ﾃﾞｰﾀ!M6)</f>
        <v/>
      </c>
    </row>
    <row r="58" spans="2:29" s="3" customFormat="1" ht="28.5" customHeight="1" thickBot="1">
      <c r="B58" s="306"/>
      <c r="C58" s="26" t="s">
        <v>46</v>
      </c>
      <c r="D58" s="277" t="str">
        <f>ﾃﾞｰﾀ!N6</f>
        <v/>
      </c>
      <c r="E58" s="278"/>
      <c r="F58" s="278"/>
      <c r="G58" s="278"/>
      <c r="H58" s="278"/>
      <c r="I58" s="278"/>
      <c r="J58" s="278"/>
      <c r="K58" s="278"/>
      <c r="L58" s="44" t="e">
        <f>ﾃﾞｰﾀ!AA6</f>
        <v>#VALUE!</v>
      </c>
      <c r="M58" s="284" t="s">
        <v>55</v>
      </c>
      <c r="N58" s="285"/>
      <c r="O58" s="27" t="str">
        <f>IF(ﾃﾞｰﾀ!F6="","",ﾃﾞｰﾀ!F6)</f>
        <v/>
      </c>
    </row>
    <row r="59" spans="2:29" s="3" customFormat="1" ht="28.5" customHeight="1" thickTop="1">
      <c r="B59" s="304">
        <v>6</v>
      </c>
      <c r="C59" s="18" t="s">
        <v>6</v>
      </c>
      <c r="D59" s="298" t="str">
        <f>IF(ﾃﾞｰﾀ!A7="","",ﾃﾞｰﾀ!A7)</f>
        <v/>
      </c>
      <c r="E59" s="299"/>
      <c r="F59" s="19" t="s">
        <v>40</v>
      </c>
      <c r="G59" s="298" t="str">
        <f>IF(ﾃﾞｰﾀ!D7="","",ﾃﾞｰﾀ!D7)</f>
        <v/>
      </c>
      <c r="H59" s="299"/>
      <c r="I59" s="129" t="s">
        <v>11</v>
      </c>
      <c r="J59" s="298" t="str">
        <f>IF(ﾃﾞｰﾀ!H7="","",ﾃﾞｰﾀ!H7)</f>
        <v/>
      </c>
      <c r="K59" s="300"/>
      <c r="L59" s="299"/>
      <c r="M59" s="301" t="s">
        <v>41</v>
      </c>
      <c r="N59" s="302"/>
      <c r="O59" s="175" t="str">
        <f>IF(ﾃﾞｰﾀ!K7="","",ﾃﾞｰﾀ!K7)</f>
        <v/>
      </c>
    </row>
    <row r="60" spans="2:29" s="3" customFormat="1" ht="28.5" customHeight="1">
      <c r="B60" s="305"/>
      <c r="C60" s="20" t="s">
        <v>35</v>
      </c>
      <c r="D60" s="282" t="str">
        <f>IF(ﾃﾞｰﾀ!B7="","",ﾃﾞｰﾀ!B7)</f>
        <v/>
      </c>
      <c r="E60" s="283"/>
      <c r="F60" s="21" t="s">
        <v>56</v>
      </c>
      <c r="G60" s="46" t="str">
        <f>IF(ﾃﾞｰﾀ!E7="","",ﾃﾞｰﾀ!E7)</f>
        <v/>
      </c>
      <c r="H60" s="40" t="e">
        <f>ﾃﾞｰﾀ!O7&amp;"歳"</f>
        <v>#VALUE!</v>
      </c>
      <c r="I60" s="21" t="s">
        <v>42</v>
      </c>
      <c r="J60" s="282" t="str">
        <f>ﾃﾞｰﾀ!I7</f>
        <v/>
      </c>
      <c r="K60" s="295"/>
      <c r="L60" s="283"/>
      <c r="M60" s="307" t="s">
        <v>14</v>
      </c>
      <c r="N60" s="308"/>
      <c r="O60" s="22" t="str">
        <f>IF(ﾃﾞｰﾀ!L7="","",ﾃﾞｰﾀ!L7)</f>
        <v/>
      </c>
    </row>
    <row r="61" spans="2:29" s="3" customFormat="1" ht="28.5" customHeight="1">
      <c r="B61" s="305"/>
      <c r="C61" s="23" t="s">
        <v>43</v>
      </c>
      <c r="D61" s="282" t="str">
        <f>IF(ﾃﾞｰﾀ!C7="","",ﾃﾞｰﾀ!C7)</f>
        <v/>
      </c>
      <c r="E61" s="283"/>
      <c r="F61" s="130" t="s">
        <v>44</v>
      </c>
      <c r="G61" s="282" t="str">
        <f>IF(ﾃﾞｰﾀ!G7="","",ﾃﾞｰﾀ!G7)</f>
        <v/>
      </c>
      <c r="H61" s="283"/>
      <c r="I61" s="24" t="s">
        <v>9</v>
      </c>
      <c r="J61" s="282" t="str">
        <f>IF(ﾃﾞｰﾀ!J7="","",ﾃﾞｰﾀ!J7)</f>
        <v/>
      </c>
      <c r="K61" s="295"/>
      <c r="L61" s="283"/>
      <c r="M61" s="296" t="s">
        <v>45</v>
      </c>
      <c r="N61" s="297"/>
      <c r="O61" s="22" t="str">
        <f>IF(ﾃﾞｰﾀ!M7="","",ﾃﾞｰﾀ!M7)</f>
        <v/>
      </c>
    </row>
    <row r="62" spans="2:29" s="3" customFormat="1" ht="28.5" customHeight="1" thickBot="1">
      <c r="B62" s="306"/>
      <c r="C62" s="26" t="s">
        <v>46</v>
      </c>
      <c r="D62" s="277" t="str">
        <f>ﾃﾞｰﾀ!N7</f>
        <v/>
      </c>
      <c r="E62" s="278"/>
      <c r="F62" s="278"/>
      <c r="G62" s="278"/>
      <c r="H62" s="278"/>
      <c r="I62" s="278"/>
      <c r="J62" s="278"/>
      <c r="K62" s="278"/>
      <c r="L62" s="44" t="e">
        <f>ﾃﾞｰﾀ!AA7</f>
        <v>#VALUE!</v>
      </c>
      <c r="M62" s="284" t="s">
        <v>55</v>
      </c>
      <c r="N62" s="285"/>
      <c r="O62" s="27" t="str">
        <f>IF(ﾃﾞｰﾀ!F7="","",ﾃﾞｰﾀ!F7)</f>
        <v/>
      </c>
    </row>
    <row r="63" spans="2:29" s="3" customFormat="1" ht="28.5" customHeight="1" thickTop="1">
      <c r="B63" s="304">
        <v>7</v>
      </c>
      <c r="C63" s="18" t="s">
        <v>6</v>
      </c>
      <c r="D63" s="298" t="str">
        <f>IF(ﾃﾞｰﾀ!A8="","",ﾃﾞｰﾀ!A8)</f>
        <v/>
      </c>
      <c r="E63" s="299"/>
      <c r="F63" s="19" t="s">
        <v>40</v>
      </c>
      <c r="G63" s="298" t="str">
        <f>IF(ﾃﾞｰﾀ!D8="","",ﾃﾞｰﾀ!D8)</f>
        <v/>
      </c>
      <c r="H63" s="299"/>
      <c r="I63" s="129" t="s">
        <v>11</v>
      </c>
      <c r="J63" s="298" t="str">
        <f>IF(ﾃﾞｰﾀ!H8="","",ﾃﾞｰﾀ!H8)</f>
        <v/>
      </c>
      <c r="K63" s="300"/>
      <c r="L63" s="299"/>
      <c r="M63" s="301" t="s">
        <v>41</v>
      </c>
      <c r="N63" s="302"/>
      <c r="O63" s="175" t="str">
        <f>IF(ﾃﾞｰﾀ!K8="","",ﾃﾞｰﾀ!K8)</f>
        <v/>
      </c>
    </row>
    <row r="64" spans="2:29" s="3" customFormat="1" ht="28.5" customHeight="1">
      <c r="B64" s="305"/>
      <c r="C64" s="20" t="s">
        <v>35</v>
      </c>
      <c r="D64" s="282" t="str">
        <f>IF(ﾃﾞｰﾀ!B8="","",ﾃﾞｰﾀ!B8)</f>
        <v/>
      </c>
      <c r="E64" s="283"/>
      <c r="F64" s="21" t="s">
        <v>56</v>
      </c>
      <c r="G64" s="46" t="str">
        <f>IF(ﾃﾞｰﾀ!E8="","",ﾃﾞｰﾀ!E8)</f>
        <v/>
      </c>
      <c r="H64" s="40" t="e">
        <f>ﾃﾞｰﾀ!O8&amp;"歳"</f>
        <v>#VALUE!</v>
      </c>
      <c r="I64" s="21" t="s">
        <v>42</v>
      </c>
      <c r="J64" s="282" t="str">
        <f>ﾃﾞｰﾀ!I8</f>
        <v/>
      </c>
      <c r="K64" s="295"/>
      <c r="L64" s="283"/>
      <c r="M64" s="307" t="s">
        <v>14</v>
      </c>
      <c r="N64" s="308"/>
      <c r="O64" s="22" t="str">
        <f>IF(ﾃﾞｰﾀ!L8="","",ﾃﾞｰﾀ!L8)</f>
        <v/>
      </c>
    </row>
    <row r="65" spans="2:15" s="3" customFormat="1" ht="28.5" customHeight="1">
      <c r="B65" s="305"/>
      <c r="C65" s="23" t="s">
        <v>43</v>
      </c>
      <c r="D65" s="282" t="str">
        <f>IF(ﾃﾞｰﾀ!C8="","",ﾃﾞｰﾀ!C8)</f>
        <v/>
      </c>
      <c r="E65" s="283"/>
      <c r="F65" s="130" t="s">
        <v>44</v>
      </c>
      <c r="G65" s="282" t="str">
        <f>IF(ﾃﾞｰﾀ!G8="","",ﾃﾞｰﾀ!G8)</f>
        <v/>
      </c>
      <c r="H65" s="283"/>
      <c r="I65" s="24" t="s">
        <v>9</v>
      </c>
      <c r="J65" s="282" t="str">
        <f>IF(ﾃﾞｰﾀ!J8="","",ﾃﾞｰﾀ!J8)</f>
        <v/>
      </c>
      <c r="K65" s="295"/>
      <c r="L65" s="283"/>
      <c r="M65" s="296" t="s">
        <v>45</v>
      </c>
      <c r="N65" s="297"/>
      <c r="O65" s="22" t="str">
        <f>IF(ﾃﾞｰﾀ!M8="","",ﾃﾞｰﾀ!M8)</f>
        <v/>
      </c>
    </row>
    <row r="66" spans="2:15" s="3" customFormat="1" ht="28.5" customHeight="1" thickBot="1">
      <c r="B66" s="306"/>
      <c r="C66" s="26" t="s">
        <v>46</v>
      </c>
      <c r="D66" s="277" t="str">
        <f>ﾃﾞｰﾀ!N8</f>
        <v/>
      </c>
      <c r="E66" s="278"/>
      <c r="F66" s="278"/>
      <c r="G66" s="278"/>
      <c r="H66" s="278"/>
      <c r="I66" s="278"/>
      <c r="J66" s="278"/>
      <c r="K66" s="278"/>
      <c r="L66" s="44" t="e">
        <f>ﾃﾞｰﾀ!AA8</f>
        <v>#VALUE!</v>
      </c>
      <c r="M66" s="284" t="s">
        <v>55</v>
      </c>
      <c r="N66" s="285"/>
      <c r="O66" s="27" t="str">
        <f>IF(ﾃﾞｰﾀ!F8="","",ﾃﾞｰﾀ!F8)</f>
        <v/>
      </c>
    </row>
    <row r="67" spans="2:15" s="3" customFormat="1" ht="28.5" customHeight="1" thickTop="1">
      <c r="B67" s="304">
        <v>8</v>
      </c>
      <c r="C67" s="18" t="s">
        <v>6</v>
      </c>
      <c r="D67" s="298" t="str">
        <f>IF(ﾃﾞｰﾀ!A9="","",ﾃﾞｰﾀ!A9)</f>
        <v/>
      </c>
      <c r="E67" s="299"/>
      <c r="F67" s="19" t="s">
        <v>40</v>
      </c>
      <c r="G67" s="298" t="str">
        <f>IF(ﾃﾞｰﾀ!D9="","",ﾃﾞｰﾀ!D9)</f>
        <v/>
      </c>
      <c r="H67" s="299"/>
      <c r="I67" s="129" t="s">
        <v>11</v>
      </c>
      <c r="J67" s="298" t="str">
        <f>IF(ﾃﾞｰﾀ!H9="","",ﾃﾞｰﾀ!H9)</f>
        <v/>
      </c>
      <c r="K67" s="300"/>
      <c r="L67" s="299"/>
      <c r="M67" s="301" t="s">
        <v>41</v>
      </c>
      <c r="N67" s="302"/>
      <c r="O67" s="175" t="str">
        <f>IF(ﾃﾞｰﾀ!K9="","",ﾃﾞｰﾀ!K9)</f>
        <v/>
      </c>
    </row>
    <row r="68" spans="2:15" s="3" customFormat="1" ht="28.5" customHeight="1">
      <c r="B68" s="305"/>
      <c r="C68" s="20" t="s">
        <v>35</v>
      </c>
      <c r="D68" s="282" t="str">
        <f>IF(ﾃﾞｰﾀ!B9="","",ﾃﾞｰﾀ!B9)</f>
        <v/>
      </c>
      <c r="E68" s="283"/>
      <c r="F68" s="21" t="s">
        <v>56</v>
      </c>
      <c r="G68" s="46" t="str">
        <f>IF(ﾃﾞｰﾀ!E9="","",ﾃﾞｰﾀ!E9)</f>
        <v/>
      </c>
      <c r="H68" s="40" t="e">
        <f>ﾃﾞｰﾀ!O9&amp;"歳"</f>
        <v>#VALUE!</v>
      </c>
      <c r="I68" s="21" t="s">
        <v>42</v>
      </c>
      <c r="J68" s="282" t="str">
        <f>ﾃﾞｰﾀ!I9</f>
        <v/>
      </c>
      <c r="K68" s="295"/>
      <c r="L68" s="283"/>
      <c r="M68" s="307" t="s">
        <v>14</v>
      </c>
      <c r="N68" s="308"/>
      <c r="O68" s="22" t="str">
        <f>IF(ﾃﾞｰﾀ!L9="","",ﾃﾞｰﾀ!L9)</f>
        <v/>
      </c>
    </row>
    <row r="69" spans="2:15" s="3" customFormat="1" ht="28.5" customHeight="1">
      <c r="B69" s="305"/>
      <c r="C69" s="23" t="s">
        <v>43</v>
      </c>
      <c r="D69" s="282" t="str">
        <f>IF(ﾃﾞｰﾀ!C9="","",ﾃﾞｰﾀ!C9)</f>
        <v/>
      </c>
      <c r="E69" s="283"/>
      <c r="F69" s="130" t="s">
        <v>44</v>
      </c>
      <c r="G69" s="282" t="str">
        <f>IF(ﾃﾞｰﾀ!G9="","",ﾃﾞｰﾀ!G9)</f>
        <v/>
      </c>
      <c r="H69" s="283"/>
      <c r="I69" s="24" t="s">
        <v>9</v>
      </c>
      <c r="J69" s="282" t="str">
        <f>IF(ﾃﾞｰﾀ!J9="","",ﾃﾞｰﾀ!J9)</f>
        <v/>
      </c>
      <c r="K69" s="295"/>
      <c r="L69" s="283"/>
      <c r="M69" s="296" t="s">
        <v>45</v>
      </c>
      <c r="N69" s="297"/>
      <c r="O69" s="22" t="str">
        <f>IF(ﾃﾞｰﾀ!M9="","",ﾃﾞｰﾀ!M9)</f>
        <v/>
      </c>
    </row>
    <row r="70" spans="2:15" s="3" customFormat="1" ht="28.5" customHeight="1" thickBot="1">
      <c r="B70" s="306"/>
      <c r="C70" s="26" t="s">
        <v>46</v>
      </c>
      <c r="D70" s="277" t="str">
        <f>ﾃﾞｰﾀ!N9</f>
        <v/>
      </c>
      <c r="E70" s="278"/>
      <c r="F70" s="278"/>
      <c r="G70" s="278"/>
      <c r="H70" s="278"/>
      <c r="I70" s="278"/>
      <c r="J70" s="278"/>
      <c r="K70" s="278"/>
      <c r="L70" s="44" t="e">
        <f>ﾃﾞｰﾀ!AA9</f>
        <v>#VALUE!</v>
      </c>
      <c r="M70" s="284" t="s">
        <v>55</v>
      </c>
      <c r="N70" s="285"/>
      <c r="O70" s="27" t="str">
        <f>IF(ﾃﾞｰﾀ!F9="","",ﾃﾞｰﾀ!F9)</f>
        <v/>
      </c>
    </row>
    <row r="71" spans="2:15" ht="18.75" customHeight="1" thickTop="1"/>
    <row r="72" spans="2:15" ht="12" customHeight="1"/>
    <row r="73" spans="2:15" s="3" customFormat="1" ht="10.5" customHeight="1">
      <c r="B73" s="65"/>
      <c r="C73" s="33"/>
      <c r="D73" s="64"/>
      <c r="E73" s="64"/>
      <c r="F73" s="64"/>
      <c r="G73" s="64"/>
      <c r="H73" s="64"/>
      <c r="I73" s="33"/>
      <c r="J73" s="33"/>
      <c r="K73" s="34"/>
      <c r="L73" s="275" t="str">
        <f>IF(E25="","",E25&amp;"　様")</f>
        <v/>
      </c>
      <c r="M73" s="275"/>
      <c r="N73" s="275"/>
      <c r="O73" s="275"/>
    </row>
    <row r="74" spans="2:15" s="3" customFormat="1" ht="10.5" customHeight="1" thickBot="1">
      <c r="B74" s="65"/>
      <c r="C74" s="33"/>
      <c r="D74" s="64"/>
      <c r="E74" s="64"/>
      <c r="F74" s="64"/>
      <c r="G74" s="64"/>
      <c r="H74" s="64"/>
      <c r="I74" s="33"/>
      <c r="J74" s="33"/>
      <c r="K74" s="34"/>
      <c r="L74" s="276"/>
      <c r="M74" s="276"/>
      <c r="N74" s="276"/>
      <c r="O74" s="276"/>
    </row>
    <row r="75" spans="2:15" s="3" customFormat="1" ht="28.5" customHeight="1" thickTop="1">
      <c r="B75" s="304">
        <v>9</v>
      </c>
      <c r="C75" s="18" t="s">
        <v>6</v>
      </c>
      <c r="D75" s="298" t="str">
        <f>IF(ﾃﾞｰﾀ!A10="","",ﾃﾞｰﾀ!A10)</f>
        <v/>
      </c>
      <c r="E75" s="299"/>
      <c r="F75" s="19" t="s">
        <v>40</v>
      </c>
      <c r="G75" s="298" t="str">
        <f>IF(ﾃﾞｰﾀ!D10="","",ﾃﾞｰﾀ!D10)</f>
        <v/>
      </c>
      <c r="H75" s="299"/>
      <c r="I75" s="129" t="s">
        <v>11</v>
      </c>
      <c r="J75" s="298" t="str">
        <f>IF(ﾃﾞｰﾀ!H10="","",ﾃﾞｰﾀ!H10)</f>
        <v/>
      </c>
      <c r="K75" s="300"/>
      <c r="L75" s="299"/>
      <c r="M75" s="301" t="s">
        <v>41</v>
      </c>
      <c r="N75" s="302"/>
      <c r="O75" s="175" t="str">
        <f>IF(ﾃﾞｰﾀ!K10="","",ﾃﾞｰﾀ!K10)</f>
        <v/>
      </c>
    </row>
    <row r="76" spans="2:15" s="3" customFormat="1" ht="28.5" customHeight="1">
      <c r="B76" s="305"/>
      <c r="C76" s="20" t="s">
        <v>35</v>
      </c>
      <c r="D76" s="282" t="str">
        <f>IF(ﾃﾞｰﾀ!B10="","",ﾃﾞｰﾀ!B10)</f>
        <v/>
      </c>
      <c r="E76" s="283"/>
      <c r="F76" s="21" t="s">
        <v>56</v>
      </c>
      <c r="G76" s="46" t="str">
        <f>IF(ﾃﾞｰﾀ!E10="","",ﾃﾞｰﾀ!E10)</f>
        <v/>
      </c>
      <c r="H76" s="40" t="e">
        <f>ﾃﾞｰﾀ!O10&amp;"歳"</f>
        <v>#VALUE!</v>
      </c>
      <c r="I76" s="21" t="s">
        <v>42</v>
      </c>
      <c r="J76" s="282" t="str">
        <f>ﾃﾞｰﾀ!I10</f>
        <v/>
      </c>
      <c r="K76" s="295"/>
      <c r="L76" s="283"/>
      <c r="M76" s="307" t="s">
        <v>14</v>
      </c>
      <c r="N76" s="308"/>
      <c r="O76" s="22" t="str">
        <f>IF(ﾃﾞｰﾀ!L10="","",ﾃﾞｰﾀ!L10)</f>
        <v/>
      </c>
    </row>
    <row r="77" spans="2:15" s="3" customFormat="1" ht="28.5" customHeight="1">
      <c r="B77" s="305"/>
      <c r="C77" s="23" t="s">
        <v>43</v>
      </c>
      <c r="D77" s="282" t="str">
        <f>IF(ﾃﾞｰﾀ!C10="","",ﾃﾞｰﾀ!C10)</f>
        <v/>
      </c>
      <c r="E77" s="283"/>
      <c r="F77" s="130" t="s">
        <v>44</v>
      </c>
      <c r="G77" s="282" t="str">
        <f>IF(ﾃﾞｰﾀ!G10="","",ﾃﾞｰﾀ!G10)</f>
        <v/>
      </c>
      <c r="H77" s="283"/>
      <c r="I77" s="24" t="s">
        <v>9</v>
      </c>
      <c r="J77" s="282" t="str">
        <f>IF(ﾃﾞｰﾀ!J10="","",ﾃﾞｰﾀ!J10)</f>
        <v/>
      </c>
      <c r="K77" s="295"/>
      <c r="L77" s="283"/>
      <c r="M77" s="296" t="s">
        <v>45</v>
      </c>
      <c r="N77" s="297"/>
      <c r="O77" s="22" t="str">
        <f>IF(ﾃﾞｰﾀ!M10="","",ﾃﾞｰﾀ!M10)</f>
        <v/>
      </c>
    </row>
    <row r="78" spans="2:15" s="3" customFormat="1" ht="28.5" customHeight="1" thickBot="1">
      <c r="B78" s="306"/>
      <c r="C78" s="26" t="s">
        <v>46</v>
      </c>
      <c r="D78" s="277" t="str">
        <f>ﾃﾞｰﾀ!N10</f>
        <v/>
      </c>
      <c r="E78" s="278"/>
      <c r="F78" s="278"/>
      <c r="G78" s="278"/>
      <c r="H78" s="278"/>
      <c r="I78" s="278"/>
      <c r="J78" s="278"/>
      <c r="K78" s="278"/>
      <c r="L78" s="44" t="e">
        <f>ﾃﾞｰﾀ!AA10</f>
        <v>#VALUE!</v>
      </c>
      <c r="M78" s="284" t="s">
        <v>55</v>
      </c>
      <c r="N78" s="285"/>
      <c r="O78" s="27" t="str">
        <f>IF(ﾃﾞｰﾀ!F10="","",ﾃﾞｰﾀ!F10)</f>
        <v/>
      </c>
    </row>
    <row r="79" spans="2:15" s="3" customFormat="1" ht="28.5" customHeight="1" thickTop="1">
      <c r="B79" s="304">
        <v>10</v>
      </c>
      <c r="C79" s="18" t="s">
        <v>6</v>
      </c>
      <c r="D79" s="298" t="str">
        <f>IF(ﾃﾞｰﾀ!A11="","",ﾃﾞｰﾀ!A11)</f>
        <v/>
      </c>
      <c r="E79" s="299"/>
      <c r="F79" s="19" t="s">
        <v>40</v>
      </c>
      <c r="G79" s="298" t="str">
        <f>IF(ﾃﾞｰﾀ!D11="","",ﾃﾞｰﾀ!D11)</f>
        <v/>
      </c>
      <c r="H79" s="299"/>
      <c r="I79" s="129" t="s">
        <v>11</v>
      </c>
      <c r="J79" s="298" t="str">
        <f>IF(ﾃﾞｰﾀ!H11="","",ﾃﾞｰﾀ!H11)</f>
        <v/>
      </c>
      <c r="K79" s="300"/>
      <c r="L79" s="299"/>
      <c r="M79" s="301" t="s">
        <v>41</v>
      </c>
      <c r="N79" s="302"/>
      <c r="O79" s="175" t="str">
        <f>IF(ﾃﾞｰﾀ!K11="","",ﾃﾞｰﾀ!K11)</f>
        <v/>
      </c>
    </row>
    <row r="80" spans="2:15" s="3" customFormat="1" ht="28.5" customHeight="1">
      <c r="B80" s="305"/>
      <c r="C80" s="20" t="s">
        <v>35</v>
      </c>
      <c r="D80" s="282" t="str">
        <f>IF(ﾃﾞｰﾀ!B11="","",ﾃﾞｰﾀ!B11)</f>
        <v/>
      </c>
      <c r="E80" s="283"/>
      <c r="F80" s="21" t="s">
        <v>56</v>
      </c>
      <c r="G80" s="46" t="str">
        <f>IF(ﾃﾞｰﾀ!E11="","",ﾃﾞｰﾀ!E11)</f>
        <v/>
      </c>
      <c r="H80" s="40" t="e">
        <f>ﾃﾞｰﾀ!O11&amp;"歳"</f>
        <v>#VALUE!</v>
      </c>
      <c r="I80" s="21" t="s">
        <v>42</v>
      </c>
      <c r="J80" s="282" t="str">
        <f>ﾃﾞｰﾀ!I11</f>
        <v/>
      </c>
      <c r="K80" s="295"/>
      <c r="L80" s="283"/>
      <c r="M80" s="307" t="s">
        <v>14</v>
      </c>
      <c r="N80" s="308"/>
      <c r="O80" s="22" t="str">
        <f>IF(ﾃﾞｰﾀ!L11="","",ﾃﾞｰﾀ!L11)</f>
        <v/>
      </c>
    </row>
    <row r="81" spans="2:30" s="3" customFormat="1" ht="28.5" customHeight="1">
      <c r="B81" s="305"/>
      <c r="C81" s="23" t="s">
        <v>43</v>
      </c>
      <c r="D81" s="282" t="str">
        <f>IF(ﾃﾞｰﾀ!C11="","",ﾃﾞｰﾀ!C11)</f>
        <v/>
      </c>
      <c r="E81" s="283"/>
      <c r="F81" s="130" t="s">
        <v>44</v>
      </c>
      <c r="G81" s="282" t="str">
        <f>IF(ﾃﾞｰﾀ!G11="","",ﾃﾞｰﾀ!G11)</f>
        <v/>
      </c>
      <c r="H81" s="283"/>
      <c r="I81" s="24" t="s">
        <v>9</v>
      </c>
      <c r="J81" s="282" t="str">
        <f>IF(ﾃﾞｰﾀ!J11="","",ﾃﾞｰﾀ!J11)</f>
        <v/>
      </c>
      <c r="K81" s="295"/>
      <c r="L81" s="283"/>
      <c r="M81" s="296" t="s">
        <v>45</v>
      </c>
      <c r="N81" s="297"/>
      <c r="O81" s="22" t="str">
        <f>IF(ﾃﾞｰﾀ!M11="","",ﾃﾞｰﾀ!M11)</f>
        <v/>
      </c>
      <c r="AC81" s="25"/>
    </row>
    <row r="82" spans="2:30" s="3" customFormat="1" ht="28.5" customHeight="1" thickBot="1">
      <c r="B82" s="306"/>
      <c r="C82" s="26" t="s">
        <v>46</v>
      </c>
      <c r="D82" s="277" t="str">
        <f>ﾃﾞｰﾀ!N11</f>
        <v/>
      </c>
      <c r="E82" s="278"/>
      <c r="F82" s="278"/>
      <c r="G82" s="278"/>
      <c r="H82" s="278"/>
      <c r="I82" s="278"/>
      <c r="J82" s="278"/>
      <c r="K82" s="278"/>
      <c r="L82" s="44" t="e">
        <f>ﾃﾞｰﾀ!AA11</f>
        <v>#VALUE!</v>
      </c>
      <c r="M82" s="284" t="s">
        <v>55</v>
      </c>
      <c r="N82" s="285"/>
      <c r="O82" s="27" t="str">
        <f>IF(ﾃﾞｰﾀ!F11="","",ﾃﾞｰﾀ!F11)</f>
        <v/>
      </c>
      <c r="AC82" s="25"/>
    </row>
    <row r="83" spans="2:30" s="3" customFormat="1" ht="28.5" customHeight="1" thickTop="1">
      <c r="B83" s="304">
        <v>11</v>
      </c>
      <c r="C83" s="18" t="s">
        <v>6</v>
      </c>
      <c r="D83" s="298" t="str">
        <f>IF(ﾃﾞｰﾀ!A12="","",ﾃﾞｰﾀ!A12)</f>
        <v/>
      </c>
      <c r="E83" s="299"/>
      <c r="F83" s="19" t="s">
        <v>40</v>
      </c>
      <c r="G83" s="298" t="str">
        <f>IF(ﾃﾞｰﾀ!D12="","",ﾃﾞｰﾀ!D12)</f>
        <v/>
      </c>
      <c r="H83" s="299"/>
      <c r="I83" s="129" t="s">
        <v>11</v>
      </c>
      <c r="J83" s="298" t="str">
        <f>IF(ﾃﾞｰﾀ!H12="","",ﾃﾞｰﾀ!H12)</f>
        <v/>
      </c>
      <c r="K83" s="300"/>
      <c r="L83" s="299"/>
      <c r="M83" s="301" t="s">
        <v>41</v>
      </c>
      <c r="N83" s="302"/>
      <c r="O83" s="175" t="str">
        <f>IF(ﾃﾞｰﾀ!K12="","",ﾃﾞｰﾀ!K12)</f>
        <v/>
      </c>
      <c r="AC83" s="25"/>
    </row>
    <row r="84" spans="2:30" s="3" customFormat="1" ht="28.5" customHeight="1">
      <c r="B84" s="305"/>
      <c r="C84" s="20" t="s">
        <v>35</v>
      </c>
      <c r="D84" s="282" t="str">
        <f>IF(ﾃﾞｰﾀ!B12="","",ﾃﾞｰﾀ!B12)</f>
        <v/>
      </c>
      <c r="E84" s="283"/>
      <c r="F84" s="21" t="s">
        <v>56</v>
      </c>
      <c r="G84" s="46" t="str">
        <f>IF(ﾃﾞｰﾀ!E12="","",ﾃﾞｰﾀ!E12)</f>
        <v/>
      </c>
      <c r="H84" s="40" t="e">
        <f>ﾃﾞｰﾀ!O12&amp;"歳"</f>
        <v>#VALUE!</v>
      </c>
      <c r="I84" s="21" t="s">
        <v>42</v>
      </c>
      <c r="J84" s="282" t="str">
        <f>ﾃﾞｰﾀ!I12</f>
        <v/>
      </c>
      <c r="K84" s="295"/>
      <c r="L84" s="283"/>
      <c r="M84" s="307" t="s">
        <v>14</v>
      </c>
      <c r="N84" s="308"/>
      <c r="O84" s="22" t="str">
        <f>IF(ﾃﾞｰﾀ!L12="","",ﾃﾞｰﾀ!L12)</f>
        <v/>
      </c>
      <c r="AC84" s="25"/>
    </row>
    <row r="85" spans="2:30" s="3" customFormat="1" ht="28.5" customHeight="1">
      <c r="B85" s="305"/>
      <c r="C85" s="23" t="s">
        <v>43</v>
      </c>
      <c r="D85" s="282" t="str">
        <f>IF(ﾃﾞｰﾀ!C12="","",ﾃﾞｰﾀ!C12)</f>
        <v/>
      </c>
      <c r="E85" s="283"/>
      <c r="F85" s="130" t="s">
        <v>44</v>
      </c>
      <c r="G85" s="282" t="str">
        <f>IF(ﾃﾞｰﾀ!G12="","",ﾃﾞｰﾀ!G12)</f>
        <v/>
      </c>
      <c r="H85" s="283"/>
      <c r="I85" s="24" t="s">
        <v>9</v>
      </c>
      <c r="J85" s="282" t="str">
        <f>IF(ﾃﾞｰﾀ!J12="","",ﾃﾞｰﾀ!J12)</f>
        <v/>
      </c>
      <c r="K85" s="295"/>
      <c r="L85" s="283"/>
      <c r="M85" s="296" t="s">
        <v>45</v>
      </c>
      <c r="N85" s="297"/>
      <c r="O85" s="22" t="str">
        <f>IF(ﾃﾞｰﾀ!M12="","",ﾃﾞｰﾀ!M12)</f>
        <v/>
      </c>
      <c r="AC85" s="25"/>
    </row>
    <row r="86" spans="2:30" s="3" customFormat="1" ht="28.5" customHeight="1" thickBot="1">
      <c r="B86" s="306"/>
      <c r="C86" s="26" t="s">
        <v>46</v>
      </c>
      <c r="D86" s="277" t="str">
        <f>ﾃﾞｰﾀ!N12</f>
        <v/>
      </c>
      <c r="E86" s="278"/>
      <c r="F86" s="278"/>
      <c r="G86" s="278"/>
      <c r="H86" s="278"/>
      <c r="I86" s="278"/>
      <c r="J86" s="278"/>
      <c r="K86" s="278"/>
      <c r="L86" s="44" t="e">
        <f>ﾃﾞｰﾀ!AA12</f>
        <v>#VALUE!</v>
      </c>
      <c r="M86" s="284" t="s">
        <v>55</v>
      </c>
      <c r="N86" s="285"/>
      <c r="O86" s="27" t="str">
        <f>IF(ﾃﾞｰﾀ!F12="","",ﾃﾞｰﾀ!F12)</f>
        <v/>
      </c>
      <c r="AC86" s="25"/>
    </row>
    <row r="87" spans="2:30" s="3" customFormat="1" ht="28.5" customHeight="1" thickTop="1">
      <c r="B87" s="304">
        <v>12</v>
      </c>
      <c r="C87" s="18" t="s">
        <v>6</v>
      </c>
      <c r="D87" s="298" t="str">
        <f>IF(ﾃﾞｰﾀ!A13="","",ﾃﾞｰﾀ!A13)</f>
        <v/>
      </c>
      <c r="E87" s="299"/>
      <c r="F87" s="19" t="s">
        <v>40</v>
      </c>
      <c r="G87" s="298" t="str">
        <f>IF(ﾃﾞｰﾀ!D13="","",ﾃﾞｰﾀ!D13)</f>
        <v/>
      </c>
      <c r="H87" s="299"/>
      <c r="I87" s="129" t="s">
        <v>11</v>
      </c>
      <c r="J87" s="298" t="str">
        <f>IF(ﾃﾞｰﾀ!H13="","",ﾃﾞｰﾀ!H13)</f>
        <v/>
      </c>
      <c r="K87" s="300"/>
      <c r="L87" s="299"/>
      <c r="M87" s="301" t="s">
        <v>41</v>
      </c>
      <c r="N87" s="302"/>
      <c r="O87" s="175" t="str">
        <f>IF(ﾃﾞｰﾀ!K13="","",ﾃﾞｰﾀ!K13)</f>
        <v/>
      </c>
      <c r="AC87" s="25"/>
    </row>
    <row r="88" spans="2:30" s="3" customFormat="1" ht="28.5" customHeight="1">
      <c r="B88" s="305"/>
      <c r="C88" s="20" t="s">
        <v>35</v>
      </c>
      <c r="D88" s="282" t="str">
        <f>IF(ﾃﾞｰﾀ!B13="","",ﾃﾞｰﾀ!B13)</f>
        <v/>
      </c>
      <c r="E88" s="283"/>
      <c r="F88" s="21" t="s">
        <v>56</v>
      </c>
      <c r="G88" s="46" t="str">
        <f>IF(ﾃﾞｰﾀ!E13="","",ﾃﾞｰﾀ!E13)</f>
        <v/>
      </c>
      <c r="H88" s="40" t="e">
        <f>ﾃﾞｰﾀ!O13&amp;"歳"</f>
        <v>#VALUE!</v>
      </c>
      <c r="I88" s="21" t="s">
        <v>42</v>
      </c>
      <c r="J88" s="282" t="str">
        <f>ﾃﾞｰﾀ!I13</f>
        <v/>
      </c>
      <c r="K88" s="295"/>
      <c r="L88" s="283"/>
      <c r="M88" s="307" t="s">
        <v>14</v>
      </c>
      <c r="N88" s="308"/>
      <c r="O88" s="22" t="str">
        <f>IF(ﾃﾞｰﾀ!L13="","",ﾃﾞｰﾀ!L13)</f>
        <v/>
      </c>
      <c r="AC88" s="25"/>
    </row>
    <row r="89" spans="2:30" s="3" customFormat="1" ht="28.5" customHeight="1">
      <c r="B89" s="305"/>
      <c r="C89" s="23" t="s">
        <v>43</v>
      </c>
      <c r="D89" s="282" t="str">
        <f>IF(ﾃﾞｰﾀ!C13="","",ﾃﾞｰﾀ!C13)</f>
        <v/>
      </c>
      <c r="E89" s="283"/>
      <c r="F89" s="130" t="s">
        <v>44</v>
      </c>
      <c r="G89" s="282" t="str">
        <f>IF(ﾃﾞｰﾀ!G13="","",ﾃﾞｰﾀ!G13)</f>
        <v/>
      </c>
      <c r="H89" s="283"/>
      <c r="I89" s="24" t="s">
        <v>9</v>
      </c>
      <c r="J89" s="282" t="str">
        <f>IF(ﾃﾞｰﾀ!J13="","",ﾃﾞｰﾀ!J13)</f>
        <v/>
      </c>
      <c r="K89" s="295"/>
      <c r="L89" s="283"/>
      <c r="M89" s="296" t="s">
        <v>45</v>
      </c>
      <c r="N89" s="297"/>
      <c r="O89" s="22" t="str">
        <f>IF(ﾃﾞｰﾀ!M13="","",ﾃﾞｰﾀ!M13)</f>
        <v/>
      </c>
      <c r="AC89" s="25"/>
    </row>
    <row r="90" spans="2:30" s="3" customFormat="1" ht="28.5" customHeight="1" thickBot="1">
      <c r="B90" s="306"/>
      <c r="C90" s="26" t="s">
        <v>46</v>
      </c>
      <c r="D90" s="277" t="str">
        <f>ﾃﾞｰﾀ!N13</f>
        <v/>
      </c>
      <c r="E90" s="278"/>
      <c r="F90" s="278"/>
      <c r="G90" s="278"/>
      <c r="H90" s="278"/>
      <c r="I90" s="278"/>
      <c r="J90" s="278"/>
      <c r="K90" s="278"/>
      <c r="L90" s="44" t="e">
        <f>ﾃﾞｰﾀ!AA13</f>
        <v>#VALUE!</v>
      </c>
      <c r="M90" s="284" t="s">
        <v>55</v>
      </c>
      <c r="N90" s="285"/>
      <c r="O90" s="27" t="str">
        <f>IF(ﾃﾞｰﾀ!F13="","",ﾃﾞｰﾀ!F13)</f>
        <v/>
      </c>
      <c r="AC90" s="25"/>
    </row>
    <row r="91" spans="2:30" s="3" customFormat="1" ht="28.5" customHeight="1" thickTop="1">
      <c r="B91" s="304">
        <v>13</v>
      </c>
      <c r="C91" s="18" t="s">
        <v>6</v>
      </c>
      <c r="D91" s="298" t="str">
        <f>IF(ﾃﾞｰﾀ!A14="","",ﾃﾞｰﾀ!A14)</f>
        <v/>
      </c>
      <c r="E91" s="299"/>
      <c r="F91" s="19" t="s">
        <v>40</v>
      </c>
      <c r="G91" s="298" t="str">
        <f>IF(ﾃﾞｰﾀ!D14="","",ﾃﾞｰﾀ!D14)</f>
        <v/>
      </c>
      <c r="H91" s="299"/>
      <c r="I91" s="129" t="s">
        <v>11</v>
      </c>
      <c r="J91" s="298" t="str">
        <f>IF(ﾃﾞｰﾀ!H14="","",ﾃﾞｰﾀ!H14)</f>
        <v/>
      </c>
      <c r="K91" s="300"/>
      <c r="L91" s="299"/>
      <c r="M91" s="301" t="s">
        <v>41</v>
      </c>
      <c r="N91" s="302"/>
      <c r="O91" s="175" t="str">
        <f>IF(ﾃﾞｰﾀ!K14="","",ﾃﾞｰﾀ!K14)</f>
        <v/>
      </c>
      <c r="AC91" s="25"/>
    </row>
    <row r="92" spans="2:30" s="3" customFormat="1" ht="28.5" customHeight="1">
      <c r="B92" s="305"/>
      <c r="C92" s="20" t="s">
        <v>35</v>
      </c>
      <c r="D92" s="282" t="str">
        <f>IF(ﾃﾞｰﾀ!B14="","",ﾃﾞｰﾀ!B14)</f>
        <v/>
      </c>
      <c r="E92" s="283"/>
      <c r="F92" s="21" t="s">
        <v>56</v>
      </c>
      <c r="G92" s="46" t="str">
        <f>IF(ﾃﾞｰﾀ!E14="","",ﾃﾞｰﾀ!E14)</f>
        <v/>
      </c>
      <c r="H92" s="40" t="e">
        <f>ﾃﾞｰﾀ!O14&amp;"歳"</f>
        <v>#VALUE!</v>
      </c>
      <c r="I92" s="21" t="s">
        <v>42</v>
      </c>
      <c r="J92" s="282" t="str">
        <f>ﾃﾞｰﾀ!I14</f>
        <v/>
      </c>
      <c r="K92" s="295"/>
      <c r="L92" s="283"/>
      <c r="M92" s="307" t="s">
        <v>14</v>
      </c>
      <c r="N92" s="308"/>
      <c r="O92" s="22" t="str">
        <f>IF(ﾃﾞｰﾀ!L14="","",ﾃﾞｰﾀ!L14)</f>
        <v/>
      </c>
      <c r="AC92" s="25"/>
    </row>
    <row r="93" spans="2:30" s="3" customFormat="1" ht="28.5" customHeight="1">
      <c r="B93" s="305"/>
      <c r="C93" s="23" t="s">
        <v>43</v>
      </c>
      <c r="D93" s="282" t="str">
        <f>IF(ﾃﾞｰﾀ!C14="","",ﾃﾞｰﾀ!C14)</f>
        <v/>
      </c>
      <c r="E93" s="283"/>
      <c r="F93" s="130" t="s">
        <v>44</v>
      </c>
      <c r="G93" s="282" t="str">
        <f>IF(ﾃﾞｰﾀ!G14="","",ﾃﾞｰﾀ!G14)</f>
        <v/>
      </c>
      <c r="H93" s="283"/>
      <c r="I93" s="24" t="s">
        <v>9</v>
      </c>
      <c r="J93" s="282" t="str">
        <f>IF(ﾃﾞｰﾀ!J14="","",ﾃﾞｰﾀ!J14)</f>
        <v/>
      </c>
      <c r="K93" s="295"/>
      <c r="L93" s="283"/>
      <c r="M93" s="296" t="s">
        <v>45</v>
      </c>
      <c r="N93" s="297"/>
      <c r="O93" s="22" t="str">
        <f>IF(ﾃﾞｰﾀ!M14="","",ﾃﾞｰﾀ!M14)</f>
        <v/>
      </c>
      <c r="AC93" s="25"/>
    </row>
    <row r="94" spans="2:30" s="3" customFormat="1" ht="28.5" customHeight="1" thickBot="1">
      <c r="B94" s="306"/>
      <c r="C94" s="26" t="s">
        <v>46</v>
      </c>
      <c r="D94" s="277" t="str">
        <f>ﾃﾞｰﾀ!N14</f>
        <v/>
      </c>
      <c r="E94" s="278"/>
      <c r="F94" s="278"/>
      <c r="G94" s="278"/>
      <c r="H94" s="278"/>
      <c r="I94" s="278"/>
      <c r="J94" s="278"/>
      <c r="K94" s="278"/>
      <c r="L94" s="44" t="e">
        <f>ﾃﾞｰﾀ!AA14</f>
        <v>#VALUE!</v>
      </c>
      <c r="M94" s="284" t="s">
        <v>55</v>
      </c>
      <c r="N94" s="285"/>
      <c r="O94" s="27" t="str">
        <f>IF(ﾃﾞｰﾀ!F14="","",ﾃﾞｰﾀ!F14)</f>
        <v/>
      </c>
      <c r="AC94" s="25"/>
    </row>
    <row r="95" spans="2:30" ht="12" customHeight="1" thickTop="1">
      <c r="R95" s="3"/>
      <c r="S95" s="3"/>
      <c r="T95" s="3"/>
      <c r="U95" s="3"/>
      <c r="V95" s="3"/>
      <c r="W95" s="3"/>
      <c r="X95" s="3"/>
      <c r="Y95" s="3"/>
      <c r="Z95" s="3"/>
      <c r="AA95" s="3"/>
      <c r="AB95" s="3"/>
      <c r="AC95" s="25"/>
      <c r="AD95" s="3"/>
    </row>
    <row r="96" spans="2:30" ht="12" customHeight="1">
      <c r="R96" s="3"/>
      <c r="S96" s="3"/>
      <c r="T96" s="3"/>
      <c r="U96" s="3"/>
      <c r="V96" s="3"/>
      <c r="W96" s="3"/>
      <c r="X96" s="3"/>
      <c r="Y96" s="3"/>
      <c r="Z96" s="3"/>
      <c r="AA96" s="3"/>
      <c r="AB96" s="3"/>
      <c r="AC96" s="25"/>
      <c r="AD96" s="3"/>
    </row>
    <row r="97" spans="2:30" ht="12" customHeight="1">
      <c r="L97" s="275" t="str">
        <f>IF(E25="","",E25&amp;"　様")</f>
        <v/>
      </c>
      <c r="M97" s="275"/>
      <c r="N97" s="275"/>
      <c r="O97" s="275"/>
      <c r="R97" s="3"/>
      <c r="S97" s="3"/>
      <c r="T97" s="3"/>
      <c r="U97" s="3"/>
      <c r="V97" s="3"/>
      <c r="W97" s="3"/>
      <c r="X97" s="3"/>
      <c r="Y97" s="3"/>
      <c r="Z97" s="3"/>
      <c r="AA97" s="3"/>
      <c r="AB97" s="3"/>
      <c r="AC97" s="25"/>
      <c r="AD97" s="3"/>
    </row>
    <row r="98" spans="2:30" ht="12" customHeight="1" thickBot="1">
      <c r="L98" s="276"/>
      <c r="M98" s="276"/>
      <c r="N98" s="276"/>
      <c r="O98" s="276"/>
      <c r="R98" s="3"/>
      <c r="S98" s="3"/>
      <c r="T98" s="3"/>
      <c r="U98" s="3"/>
      <c r="V98" s="3"/>
      <c r="W98" s="3"/>
      <c r="X98" s="3"/>
      <c r="Y98" s="3"/>
      <c r="Z98" s="3"/>
      <c r="AA98" s="3"/>
      <c r="AB98" s="3"/>
      <c r="AC98" s="25"/>
      <c r="AD98" s="3"/>
    </row>
    <row r="99" spans="2:30" s="3" customFormat="1" ht="28.5" customHeight="1" thickTop="1">
      <c r="B99" s="304">
        <v>14</v>
      </c>
      <c r="C99" s="18" t="s">
        <v>6</v>
      </c>
      <c r="D99" s="298" t="str">
        <f>IF(ﾃﾞｰﾀ!A15="","",ﾃﾞｰﾀ!A15)</f>
        <v/>
      </c>
      <c r="E99" s="299"/>
      <c r="F99" s="19" t="s">
        <v>40</v>
      </c>
      <c r="G99" s="298" t="str">
        <f>IF(ﾃﾞｰﾀ!D15="","",ﾃﾞｰﾀ!D15)</f>
        <v/>
      </c>
      <c r="H99" s="299"/>
      <c r="I99" s="129" t="s">
        <v>11</v>
      </c>
      <c r="J99" s="298" t="str">
        <f>IF(ﾃﾞｰﾀ!H15="","",ﾃﾞｰﾀ!H15)</f>
        <v/>
      </c>
      <c r="K99" s="300"/>
      <c r="L99" s="299"/>
      <c r="M99" s="301" t="s">
        <v>41</v>
      </c>
      <c r="N99" s="302"/>
      <c r="O99" s="175" t="str">
        <f>IF(ﾃﾞｰﾀ!K15="","",ﾃﾞｰﾀ!K15)</f>
        <v/>
      </c>
      <c r="AC99" s="25"/>
    </row>
    <row r="100" spans="2:30" s="3" customFormat="1" ht="28.5" customHeight="1">
      <c r="B100" s="305"/>
      <c r="C100" s="20" t="s">
        <v>35</v>
      </c>
      <c r="D100" s="282" t="str">
        <f>IF(ﾃﾞｰﾀ!B15="","",ﾃﾞｰﾀ!B15)</f>
        <v/>
      </c>
      <c r="E100" s="283"/>
      <c r="F100" s="21" t="s">
        <v>56</v>
      </c>
      <c r="G100" s="46" t="str">
        <f>IF(ﾃﾞｰﾀ!E15="","",ﾃﾞｰﾀ!E15)</f>
        <v/>
      </c>
      <c r="H100" s="40" t="e">
        <f>ﾃﾞｰﾀ!O15&amp;"歳"</f>
        <v>#VALUE!</v>
      </c>
      <c r="I100" s="21" t="s">
        <v>42</v>
      </c>
      <c r="J100" s="282" t="str">
        <f>ﾃﾞｰﾀ!I15</f>
        <v/>
      </c>
      <c r="K100" s="295"/>
      <c r="L100" s="283"/>
      <c r="M100" s="307" t="s">
        <v>14</v>
      </c>
      <c r="N100" s="308"/>
      <c r="O100" s="22" t="str">
        <f>IF(ﾃﾞｰﾀ!L15="","",ﾃﾞｰﾀ!L15)</f>
        <v/>
      </c>
      <c r="AC100" s="25"/>
    </row>
    <row r="101" spans="2:30" s="3" customFormat="1" ht="28.5" customHeight="1">
      <c r="B101" s="305"/>
      <c r="C101" s="23" t="s">
        <v>43</v>
      </c>
      <c r="D101" s="282" t="str">
        <f>IF(ﾃﾞｰﾀ!C15="","",ﾃﾞｰﾀ!C15)</f>
        <v/>
      </c>
      <c r="E101" s="283"/>
      <c r="F101" s="130" t="s">
        <v>44</v>
      </c>
      <c r="G101" s="282" t="str">
        <f>IF(ﾃﾞｰﾀ!G15="","",ﾃﾞｰﾀ!G15)</f>
        <v/>
      </c>
      <c r="H101" s="283"/>
      <c r="I101" s="24" t="s">
        <v>9</v>
      </c>
      <c r="J101" s="282" t="str">
        <f>IF(ﾃﾞｰﾀ!J15="","",ﾃﾞｰﾀ!J15)</f>
        <v/>
      </c>
      <c r="K101" s="295"/>
      <c r="L101" s="283"/>
      <c r="M101" s="296" t="s">
        <v>45</v>
      </c>
      <c r="N101" s="297"/>
      <c r="O101" s="22" t="str">
        <f>IF(ﾃﾞｰﾀ!M15="","",ﾃﾞｰﾀ!M15)</f>
        <v/>
      </c>
      <c r="AC101" s="25"/>
    </row>
    <row r="102" spans="2:30" s="3" customFormat="1" ht="28.5" customHeight="1" thickBot="1">
      <c r="B102" s="306"/>
      <c r="C102" s="26" t="s">
        <v>46</v>
      </c>
      <c r="D102" s="277" t="str">
        <f>ﾃﾞｰﾀ!N15</f>
        <v/>
      </c>
      <c r="E102" s="278"/>
      <c r="F102" s="278"/>
      <c r="G102" s="278"/>
      <c r="H102" s="278"/>
      <c r="I102" s="278"/>
      <c r="J102" s="278"/>
      <c r="K102" s="278"/>
      <c r="L102" s="44" t="e">
        <f>ﾃﾞｰﾀ!AA15</f>
        <v>#VALUE!</v>
      </c>
      <c r="M102" s="284" t="s">
        <v>55</v>
      </c>
      <c r="N102" s="285"/>
      <c r="O102" s="27" t="str">
        <f>IF(ﾃﾞｰﾀ!F15="","",ﾃﾞｰﾀ!F15)</f>
        <v/>
      </c>
      <c r="AC102" s="25"/>
    </row>
    <row r="103" spans="2:30" s="3" customFormat="1" ht="28.5" customHeight="1" thickTop="1">
      <c r="B103" s="304">
        <v>15</v>
      </c>
      <c r="C103" s="18" t="s">
        <v>6</v>
      </c>
      <c r="D103" s="298" t="str">
        <f>IF(ﾃﾞｰﾀ!A16="","",ﾃﾞｰﾀ!A16)</f>
        <v/>
      </c>
      <c r="E103" s="299"/>
      <c r="F103" s="19" t="s">
        <v>40</v>
      </c>
      <c r="G103" s="298" t="str">
        <f>IF(ﾃﾞｰﾀ!D16="","",ﾃﾞｰﾀ!D16)</f>
        <v/>
      </c>
      <c r="H103" s="299"/>
      <c r="I103" s="129" t="s">
        <v>11</v>
      </c>
      <c r="J103" s="298" t="str">
        <f>IF(ﾃﾞｰﾀ!H16="","",ﾃﾞｰﾀ!H16)</f>
        <v/>
      </c>
      <c r="K103" s="300"/>
      <c r="L103" s="299"/>
      <c r="M103" s="301" t="s">
        <v>41</v>
      </c>
      <c r="N103" s="302"/>
      <c r="O103" s="175" t="str">
        <f>IF(ﾃﾞｰﾀ!K16="","",ﾃﾞｰﾀ!K16)</f>
        <v/>
      </c>
      <c r="AC103" s="25"/>
    </row>
    <row r="104" spans="2:30" s="3" customFormat="1" ht="28.5" customHeight="1">
      <c r="B104" s="305"/>
      <c r="C104" s="20" t="s">
        <v>35</v>
      </c>
      <c r="D104" s="282" t="str">
        <f>IF(ﾃﾞｰﾀ!B16="","",ﾃﾞｰﾀ!B16)</f>
        <v/>
      </c>
      <c r="E104" s="283"/>
      <c r="F104" s="21" t="s">
        <v>56</v>
      </c>
      <c r="G104" s="46" t="str">
        <f>IF(ﾃﾞｰﾀ!E16="","",ﾃﾞｰﾀ!E16)</f>
        <v/>
      </c>
      <c r="H104" s="40" t="e">
        <f>ﾃﾞｰﾀ!O16&amp;"歳"</f>
        <v>#VALUE!</v>
      </c>
      <c r="I104" s="21" t="s">
        <v>42</v>
      </c>
      <c r="J104" s="282" t="str">
        <f>ﾃﾞｰﾀ!I16</f>
        <v/>
      </c>
      <c r="K104" s="295"/>
      <c r="L104" s="283"/>
      <c r="M104" s="307" t="s">
        <v>14</v>
      </c>
      <c r="N104" s="308"/>
      <c r="O104" s="22" t="str">
        <f>IF(ﾃﾞｰﾀ!L16="","",ﾃﾞｰﾀ!L16)</f>
        <v/>
      </c>
      <c r="AC104" s="25"/>
    </row>
    <row r="105" spans="2:30" s="3" customFormat="1" ht="28.5" customHeight="1">
      <c r="B105" s="305"/>
      <c r="C105" s="23" t="s">
        <v>43</v>
      </c>
      <c r="D105" s="282" t="str">
        <f>IF(ﾃﾞｰﾀ!C16="","",ﾃﾞｰﾀ!C16)</f>
        <v/>
      </c>
      <c r="E105" s="283"/>
      <c r="F105" s="130" t="s">
        <v>44</v>
      </c>
      <c r="G105" s="282" t="str">
        <f>IF(ﾃﾞｰﾀ!G16="","",ﾃﾞｰﾀ!G16)</f>
        <v/>
      </c>
      <c r="H105" s="283"/>
      <c r="I105" s="24" t="s">
        <v>9</v>
      </c>
      <c r="J105" s="282" t="str">
        <f>IF(ﾃﾞｰﾀ!J16="","",ﾃﾞｰﾀ!J16)</f>
        <v/>
      </c>
      <c r="K105" s="295"/>
      <c r="L105" s="283"/>
      <c r="M105" s="296" t="s">
        <v>45</v>
      </c>
      <c r="N105" s="297"/>
      <c r="O105" s="22" t="str">
        <f>IF(ﾃﾞｰﾀ!M16="","",ﾃﾞｰﾀ!M16)</f>
        <v/>
      </c>
      <c r="AC105" s="25"/>
    </row>
    <row r="106" spans="2:30" s="3" customFormat="1" ht="28.5" customHeight="1" thickBot="1">
      <c r="B106" s="306"/>
      <c r="C106" s="26" t="s">
        <v>46</v>
      </c>
      <c r="D106" s="277" t="str">
        <f>ﾃﾞｰﾀ!N16</f>
        <v/>
      </c>
      <c r="E106" s="278"/>
      <c r="F106" s="278"/>
      <c r="G106" s="278"/>
      <c r="H106" s="278"/>
      <c r="I106" s="278"/>
      <c r="J106" s="278"/>
      <c r="K106" s="278"/>
      <c r="L106" s="44" t="e">
        <f>ﾃﾞｰﾀ!AA16</f>
        <v>#VALUE!</v>
      </c>
      <c r="M106" s="284" t="s">
        <v>55</v>
      </c>
      <c r="N106" s="285"/>
      <c r="O106" s="27" t="str">
        <f>IF(ﾃﾞｰﾀ!F16="","",ﾃﾞｰﾀ!F16)</f>
        <v/>
      </c>
      <c r="AC106" s="25"/>
    </row>
    <row r="107" spans="2:30" s="3" customFormat="1" ht="28.5" customHeight="1" thickTop="1">
      <c r="B107" s="304">
        <v>16</v>
      </c>
      <c r="C107" s="18" t="s">
        <v>6</v>
      </c>
      <c r="D107" s="298" t="str">
        <f>IF(ﾃﾞｰﾀ!A17="","",ﾃﾞｰﾀ!A17)</f>
        <v/>
      </c>
      <c r="E107" s="299"/>
      <c r="F107" s="19" t="s">
        <v>40</v>
      </c>
      <c r="G107" s="298" t="str">
        <f>IF(ﾃﾞｰﾀ!D17="","",ﾃﾞｰﾀ!D17)</f>
        <v/>
      </c>
      <c r="H107" s="299"/>
      <c r="I107" s="129" t="s">
        <v>11</v>
      </c>
      <c r="J107" s="298" t="str">
        <f>IF(ﾃﾞｰﾀ!H17="","",ﾃﾞｰﾀ!H17)</f>
        <v/>
      </c>
      <c r="K107" s="300"/>
      <c r="L107" s="299"/>
      <c r="M107" s="301" t="s">
        <v>41</v>
      </c>
      <c r="N107" s="302"/>
      <c r="O107" s="175" t="str">
        <f>IF(ﾃﾞｰﾀ!K17="","",ﾃﾞｰﾀ!K17)</f>
        <v/>
      </c>
      <c r="AC107" s="25"/>
    </row>
    <row r="108" spans="2:30" s="3" customFormat="1" ht="28.5" customHeight="1">
      <c r="B108" s="305"/>
      <c r="C108" s="20" t="s">
        <v>35</v>
      </c>
      <c r="D108" s="282" t="str">
        <f>IF(ﾃﾞｰﾀ!B17="","",ﾃﾞｰﾀ!B17)</f>
        <v/>
      </c>
      <c r="E108" s="283"/>
      <c r="F108" s="21" t="s">
        <v>56</v>
      </c>
      <c r="G108" s="46" t="str">
        <f>IF(ﾃﾞｰﾀ!E17="","",ﾃﾞｰﾀ!E17)</f>
        <v/>
      </c>
      <c r="H108" s="40" t="e">
        <f>ﾃﾞｰﾀ!O17&amp;"歳"</f>
        <v>#VALUE!</v>
      </c>
      <c r="I108" s="21" t="s">
        <v>42</v>
      </c>
      <c r="J108" s="282" t="str">
        <f>ﾃﾞｰﾀ!I17</f>
        <v/>
      </c>
      <c r="K108" s="295"/>
      <c r="L108" s="283"/>
      <c r="M108" s="307" t="s">
        <v>14</v>
      </c>
      <c r="N108" s="308"/>
      <c r="O108" s="22" t="str">
        <f>IF(ﾃﾞｰﾀ!L17="","",ﾃﾞｰﾀ!L17)</f>
        <v/>
      </c>
      <c r="AC108" s="25"/>
    </row>
    <row r="109" spans="2:30" s="3" customFormat="1" ht="28.5" customHeight="1">
      <c r="B109" s="305"/>
      <c r="C109" s="23" t="s">
        <v>43</v>
      </c>
      <c r="D109" s="282" t="str">
        <f>IF(ﾃﾞｰﾀ!C17="","",ﾃﾞｰﾀ!C17)</f>
        <v/>
      </c>
      <c r="E109" s="283"/>
      <c r="F109" s="130" t="s">
        <v>44</v>
      </c>
      <c r="G109" s="282" t="str">
        <f>IF(ﾃﾞｰﾀ!G17="","",ﾃﾞｰﾀ!G17)</f>
        <v/>
      </c>
      <c r="H109" s="283"/>
      <c r="I109" s="24" t="s">
        <v>9</v>
      </c>
      <c r="J109" s="282" t="str">
        <f>IF(ﾃﾞｰﾀ!J17="","",ﾃﾞｰﾀ!J17)</f>
        <v/>
      </c>
      <c r="K109" s="295"/>
      <c r="L109" s="283"/>
      <c r="M109" s="296" t="s">
        <v>45</v>
      </c>
      <c r="N109" s="297"/>
      <c r="O109" s="22" t="str">
        <f>IF(ﾃﾞｰﾀ!M17="","",ﾃﾞｰﾀ!M17)</f>
        <v/>
      </c>
      <c r="AC109" s="25"/>
    </row>
    <row r="110" spans="2:30" s="3" customFormat="1" ht="28.5" customHeight="1" thickBot="1">
      <c r="B110" s="306"/>
      <c r="C110" s="26" t="s">
        <v>46</v>
      </c>
      <c r="D110" s="277" t="str">
        <f>ﾃﾞｰﾀ!N17</f>
        <v/>
      </c>
      <c r="E110" s="278"/>
      <c r="F110" s="278"/>
      <c r="G110" s="278"/>
      <c r="H110" s="278"/>
      <c r="I110" s="278"/>
      <c r="J110" s="278"/>
      <c r="K110" s="278"/>
      <c r="L110" s="44" t="e">
        <f>ﾃﾞｰﾀ!AA17</f>
        <v>#VALUE!</v>
      </c>
      <c r="M110" s="284" t="s">
        <v>55</v>
      </c>
      <c r="N110" s="285"/>
      <c r="O110" s="27" t="str">
        <f>IF(ﾃﾞｰﾀ!F17="","",ﾃﾞｰﾀ!F17)</f>
        <v/>
      </c>
      <c r="AC110" s="25"/>
    </row>
    <row r="111" spans="2:30" s="3" customFormat="1" ht="28.5" customHeight="1" thickTop="1">
      <c r="B111" s="304">
        <v>17</v>
      </c>
      <c r="C111" s="18" t="s">
        <v>6</v>
      </c>
      <c r="D111" s="298" t="str">
        <f>IF(ﾃﾞｰﾀ!A18="","",ﾃﾞｰﾀ!A18)</f>
        <v/>
      </c>
      <c r="E111" s="299"/>
      <c r="F111" s="19" t="s">
        <v>40</v>
      </c>
      <c r="G111" s="298" t="str">
        <f>IF(ﾃﾞｰﾀ!D18="","",ﾃﾞｰﾀ!D18)</f>
        <v/>
      </c>
      <c r="H111" s="299"/>
      <c r="I111" s="129" t="s">
        <v>11</v>
      </c>
      <c r="J111" s="298" t="str">
        <f>IF(ﾃﾞｰﾀ!H18="","",ﾃﾞｰﾀ!H18)</f>
        <v/>
      </c>
      <c r="K111" s="300"/>
      <c r="L111" s="299"/>
      <c r="M111" s="301" t="s">
        <v>41</v>
      </c>
      <c r="N111" s="302"/>
      <c r="O111" s="175" t="str">
        <f>IF(ﾃﾞｰﾀ!K18="","",ﾃﾞｰﾀ!K18)</f>
        <v/>
      </c>
      <c r="AC111" s="25"/>
    </row>
    <row r="112" spans="2:30" s="3" customFormat="1" ht="28.5" customHeight="1">
      <c r="B112" s="305"/>
      <c r="C112" s="20" t="s">
        <v>35</v>
      </c>
      <c r="D112" s="282" t="str">
        <f>IF(ﾃﾞｰﾀ!B18="","",ﾃﾞｰﾀ!B18)</f>
        <v/>
      </c>
      <c r="E112" s="283"/>
      <c r="F112" s="21" t="s">
        <v>56</v>
      </c>
      <c r="G112" s="46" t="str">
        <f>IF(ﾃﾞｰﾀ!E18="","",ﾃﾞｰﾀ!E18)</f>
        <v/>
      </c>
      <c r="H112" s="40" t="e">
        <f>ﾃﾞｰﾀ!O18&amp;"歳"</f>
        <v>#VALUE!</v>
      </c>
      <c r="I112" s="21" t="s">
        <v>42</v>
      </c>
      <c r="J112" s="282" t="str">
        <f>ﾃﾞｰﾀ!I18</f>
        <v/>
      </c>
      <c r="K112" s="295"/>
      <c r="L112" s="283"/>
      <c r="M112" s="307" t="s">
        <v>14</v>
      </c>
      <c r="N112" s="308"/>
      <c r="O112" s="22" t="str">
        <f>IF(ﾃﾞｰﾀ!L18="","",ﾃﾞｰﾀ!L18)</f>
        <v/>
      </c>
      <c r="AC112" s="25"/>
    </row>
    <row r="113" spans="2:30" s="3" customFormat="1" ht="28.5" customHeight="1">
      <c r="B113" s="305"/>
      <c r="C113" s="23" t="s">
        <v>43</v>
      </c>
      <c r="D113" s="282" t="str">
        <f>IF(ﾃﾞｰﾀ!C18="","",ﾃﾞｰﾀ!C18)</f>
        <v/>
      </c>
      <c r="E113" s="283"/>
      <c r="F113" s="130" t="s">
        <v>44</v>
      </c>
      <c r="G113" s="282" t="str">
        <f>IF(ﾃﾞｰﾀ!G18="","",ﾃﾞｰﾀ!G18)</f>
        <v/>
      </c>
      <c r="H113" s="283"/>
      <c r="I113" s="24" t="s">
        <v>9</v>
      </c>
      <c r="J113" s="282" t="str">
        <f>IF(ﾃﾞｰﾀ!J18="","",ﾃﾞｰﾀ!J18)</f>
        <v/>
      </c>
      <c r="K113" s="295"/>
      <c r="L113" s="283"/>
      <c r="M113" s="296" t="s">
        <v>45</v>
      </c>
      <c r="N113" s="297"/>
      <c r="O113" s="22" t="str">
        <f>IF(ﾃﾞｰﾀ!M18="","",ﾃﾞｰﾀ!M18)</f>
        <v/>
      </c>
      <c r="AC113" s="25"/>
    </row>
    <row r="114" spans="2:30" s="3" customFormat="1" ht="28.5" customHeight="1" thickBot="1">
      <c r="B114" s="306"/>
      <c r="C114" s="26" t="s">
        <v>46</v>
      </c>
      <c r="D114" s="277" t="str">
        <f>ﾃﾞｰﾀ!N18</f>
        <v/>
      </c>
      <c r="E114" s="278"/>
      <c r="F114" s="278"/>
      <c r="G114" s="278"/>
      <c r="H114" s="278"/>
      <c r="I114" s="278"/>
      <c r="J114" s="278"/>
      <c r="K114" s="278"/>
      <c r="L114" s="44" t="e">
        <f>ﾃﾞｰﾀ!AA18</f>
        <v>#VALUE!</v>
      </c>
      <c r="M114" s="284" t="s">
        <v>55</v>
      </c>
      <c r="N114" s="285"/>
      <c r="O114" s="27" t="str">
        <f>IF(ﾃﾞｰﾀ!F18="","",ﾃﾞｰﾀ!F18)</f>
        <v/>
      </c>
      <c r="AC114" s="25"/>
    </row>
    <row r="115" spans="2:30" s="3" customFormat="1" ht="28.5" customHeight="1" thickTop="1">
      <c r="B115" s="304">
        <v>18</v>
      </c>
      <c r="C115" s="18" t="s">
        <v>6</v>
      </c>
      <c r="D115" s="298" t="str">
        <f>IF(ﾃﾞｰﾀ!A19="","",ﾃﾞｰﾀ!A19)</f>
        <v/>
      </c>
      <c r="E115" s="299"/>
      <c r="F115" s="19" t="s">
        <v>40</v>
      </c>
      <c r="G115" s="298" t="str">
        <f>IF(ﾃﾞｰﾀ!D19="","",ﾃﾞｰﾀ!D19)</f>
        <v/>
      </c>
      <c r="H115" s="299"/>
      <c r="I115" s="129" t="s">
        <v>11</v>
      </c>
      <c r="J115" s="298" t="str">
        <f>IF(ﾃﾞｰﾀ!H19="","",ﾃﾞｰﾀ!H19)</f>
        <v/>
      </c>
      <c r="K115" s="300"/>
      <c r="L115" s="299"/>
      <c r="M115" s="301" t="s">
        <v>41</v>
      </c>
      <c r="N115" s="302"/>
      <c r="O115" s="175" t="str">
        <f>IF(ﾃﾞｰﾀ!K19="","",ﾃﾞｰﾀ!K19)</f>
        <v/>
      </c>
      <c r="AC115" s="25"/>
    </row>
    <row r="116" spans="2:30" s="3" customFormat="1" ht="28.5" customHeight="1">
      <c r="B116" s="305"/>
      <c r="C116" s="20" t="s">
        <v>35</v>
      </c>
      <c r="D116" s="282" t="str">
        <f>IF(ﾃﾞｰﾀ!B19="","",ﾃﾞｰﾀ!B19)</f>
        <v/>
      </c>
      <c r="E116" s="283"/>
      <c r="F116" s="21" t="s">
        <v>56</v>
      </c>
      <c r="G116" s="46" t="str">
        <f>IF(ﾃﾞｰﾀ!E19="","",ﾃﾞｰﾀ!E19)</f>
        <v/>
      </c>
      <c r="H116" s="40" t="e">
        <f>ﾃﾞｰﾀ!O19&amp;"歳"</f>
        <v>#VALUE!</v>
      </c>
      <c r="I116" s="21" t="s">
        <v>42</v>
      </c>
      <c r="J116" s="282" t="str">
        <f>ﾃﾞｰﾀ!I19</f>
        <v/>
      </c>
      <c r="K116" s="295"/>
      <c r="L116" s="283"/>
      <c r="M116" s="307" t="s">
        <v>14</v>
      </c>
      <c r="N116" s="308"/>
      <c r="O116" s="22" t="str">
        <f>IF(ﾃﾞｰﾀ!L19="","",ﾃﾞｰﾀ!L19)</f>
        <v/>
      </c>
      <c r="AC116" s="25"/>
    </row>
    <row r="117" spans="2:30" s="3" customFormat="1" ht="28.5" customHeight="1">
      <c r="B117" s="305"/>
      <c r="C117" s="23" t="s">
        <v>43</v>
      </c>
      <c r="D117" s="282" t="str">
        <f>IF(ﾃﾞｰﾀ!C19="","",ﾃﾞｰﾀ!C19)</f>
        <v/>
      </c>
      <c r="E117" s="283"/>
      <c r="F117" s="130" t="s">
        <v>44</v>
      </c>
      <c r="G117" s="282" t="str">
        <f>IF(ﾃﾞｰﾀ!G19="","",ﾃﾞｰﾀ!G19)</f>
        <v/>
      </c>
      <c r="H117" s="283"/>
      <c r="I117" s="24" t="s">
        <v>9</v>
      </c>
      <c r="J117" s="282" t="str">
        <f>IF(ﾃﾞｰﾀ!J19="","",ﾃﾞｰﾀ!J19)</f>
        <v/>
      </c>
      <c r="K117" s="295"/>
      <c r="L117" s="283"/>
      <c r="M117" s="296" t="s">
        <v>45</v>
      </c>
      <c r="N117" s="297"/>
      <c r="O117" s="22" t="str">
        <f>IF(ﾃﾞｰﾀ!M19="","",ﾃﾞｰﾀ!M19)</f>
        <v/>
      </c>
      <c r="AC117" s="25"/>
    </row>
    <row r="118" spans="2:30" s="3" customFormat="1" ht="28.5" customHeight="1" thickBot="1">
      <c r="B118" s="306"/>
      <c r="C118" s="26" t="s">
        <v>46</v>
      </c>
      <c r="D118" s="277" t="str">
        <f>ﾃﾞｰﾀ!N19</f>
        <v/>
      </c>
      <c r="E118" s="278"/>
      <c r="F118" s="278"/>
      <c r="G118" s="278"/>
      <c r="H118" s="278"/>
      <c r="I118" s="278"/>
      <c r="J118" s="278"/>
      <c r="K118" s="278"/>
      <c r="L118" s="44" t="e">
        <f>ﾃﾞｰﾀ!AA19</f>
        <v>#VALUE!</v>
      </c>
      <c r="M118" s="284" t="s">
        <v>55</v>
      </c>
      <c r="N118" s="285"/>
      <c r="O118" s="27" t="str">
        <f>IF(ﾃﾞｰﾀ!F19="","",ﾃﾞｰﾀ!F19)</f>
        <v/>
      </c>
      <c r="AC118" s="25"/>
    </row>
    <row r="119" spans="2:30" ht="12" customHeight="1" thickTop="1">
      <c r="R119" s="3"/>
      <c r="S119" s="3"/>
      <c r="T119" s="3"/>
      <c r="U119" s="3"/>
      <c r="V119" s="3"/>
      <c r="W119" s="3"/>
      <c r="X119" s="3"/>
      <c r="Y119" s="3"/>
      <c r="Z119" s="3"/>
      <c r="AA119" s="3"/>
      <c r="AB119" s="3"/>
      <c r="AC119" s="25"/>
      <c r="AD119" s="3"/>
    </row>
    <row r="120" spans="2:30" ht="12" customHeight="1">
      <c r="L120" s="275" t="str">
        <f>IF(E25="","",E25&amp;"　様")</f>
        <v/>
      </c>
      <c r="M120" s="275"/>
      <c r="N120" s="275"/>
      <c r="O120" s="275"/>
      <c r="R120" s="3"/>
      <c r="S120" s="3"/>
      <c r="T120" s="3"/>
      <c r="U120" s="3"/>
      <c r="V120" s="3"/>
      <c r="W120" s="3"/>
      <c r="X120" s="3"/>
      <c r="Y120" s="3"/>
      <c r="Z120" s="3"/>
      <c r="AA120" s="3"/>
      <c r="AB120" s="3"/>
      <c r="AC120" s="25"/>
      <c r="AD120" s="3"/>
    </row>
    <row r="121" spans="2:30" ht="12" customHeight="1" thickBot="1">
      <c r="L121" s="276"/>
      <c r="M121" s="276"/>
      <c r="N121" s="276"/>
      <c r="O121" s="276"/>
      <c r="R121" s="3"/>
      <c r="S121" s="3"/>
      <c r="T121" s="3"/>
      <c r="U121" s="3"/>
      <c r="V121" s="3"/>
      <c r="W121" s="3"/>
      <c r="X121" s="3"/>
      <c r="Y121" s="3"/>
      <c r="Z121" s="3"/>
      <c r="AA121" s="3"/>
      <c r="AB121" s="3"/>
      <c r="AC121" s="25"/>
      <c r="AD121" s="3"/>
    </row>
    <row r="122" spans="2:30" s="3" customFormat="1" ht="28.5" customHeight="1" thickTop="1">
      <c r="B122" s="304">
        <v>19</v>
      </c>
      <c r="C122" s="18" t="s">
        <v>6</v>
      </c>
      <c r="D122" s="298" t="str">
        <f>IF(ﾃﾞｰﾀ!A20="","",ﾃﾞｰﾀ!A20)</f>
        <v/>
      </c>
      <c r="E122" s="299"/>
      <c r="F122" s="19" t="s">
        <v>40</v>
      </c>
      <c r="G122" s="298" t="str">
        <f>IF(ﾃﾞｰﾀ!D20="","",ﾃﾞｰﾀ!D20)</f>
        <v/>
      </c>
      <c r="H122" s="299"/>
      <c r="I122" s="129" t="s">
        <v>11</v>
      </c>
      <c r="J122" s="298" t="str">
        <f>IF(ﾃﾞｰﾀ!H20="","",ﾃﾞｰﾀ!H20)</f>
        <v/>
      </c>
      <c r="K122" s="300"/>
      <c r="L122" s="299"/>
      <c r="M122" s="301" t="s">
        <v>41</v>
      </c>
      <c r="N122" s="302"/>
      <c r="O122" s="175" t="str">
        <f>IF(ﾃﾞｰﾀ!K20="","",ﾃﾞｰﾀ!K20)</f>
        <v/>
      </c>
      <c r="AC122" s="25"/>
    </row>
    <row r="123" spans="2:30" s="3" customFormat="1" ht="28.5" customHeight="1">
      <c r="B123" s="305"/>
      <c r="C123" s="20" t="s">
        <v>35</v>
      </c>
      <c r="D123" s="282" t="str">
        <f>IF(ﾃﾞｰﾀ!B20="","",ﾃﾞｰﾀ!B20)</f>
        <v/>
      </c>
      <c r="E123" s="283"/>
      <c r="F123" s="21" t="s">
        <v>56</v>
      </c>
      <c r="G123" s="46" t="str">
        <f>IF(ﾃﾞｰﾀ!E20="","",ﾃﾞｰﾀ!E20)</f>
        <v/>
      </c>
      <c r="H123" s="40" t="e">
        <f>ﾃﾞｰﾀ!O20&amp;"歳"</f>
        <v>#VALUE!</v>
      </c>
      <c r="I123" s="21" t="s">
        <v>42</v>
      </c>
      <c r="J123" s="282" t="str">
        <f>ﾃﾞｰﾀ!I20</f>
        <v/>
      </c>
      <c r="K123" s="295"/>
      <c r="L123" s="283"/>
      <c r="M123" s="307" t="s">
        <v>14</v>
      </c>
      <c r="N123" s="308"/>
      <c r="O123" s="22" t="str">
        <f>IF(ﾃﾞｰﾀ!L20="","",ﾃﾞｰﾀ!L20)</f>
        <v/>
      </c>
      <c r="AC123" s="25"/>
    </row>
    <row r="124" spans="2:30" s="3" customFormat="1" ht="28.5" customHeight="1">
      <c r="B124" s="305"/>
      <c r="C124" s="23" t="s">
        <v>43</v>
      </c>
      <c r="D124" s="282" t="str">
        <f>IF(ﾃﾞｰﾀ!C20="","",ﾃﾞｰﾀ!C20)</f>
        <v/>
      </c>
      <c r="E124" s="283"/>
      <c r="F124" s="130" t="s">
        <v>44</v>
      </c>
      <c r="G124" s="282" t="str">
        <f>IF(ﾃﾞｰﾀ!G20="","",ﾃﾞｰﾀ!G20)</f>
        <v/>
      </c>
      <c r="H124" s="283"/>
      <c r="I124" s="24" t="s">
        <v>9</v>
      </c>
      <c r="J124" s="282" t="str">
        <f>IF(ﾃﾞｰﾀ!J20="","",ﾃﾞｰﾀ!J20)</f>
        <v/>
      </c>
      <c r="K124" s="295"/>
      <c r="L124" s="283"/>
      <c r="M124" s="296" t="s">
        <v>45</v>
      </c>
      <c r="N124" s="297"/>
      <c r="O124" s="22" t="str">
        <f>IF(ﾃﾞｰﾀ!M20="","",ﾃﾞｰﾀ!M20)</f>
        <v/>
      </c>
    </row>
    <row r="125" spans="2:30" s="3" customFormat="1" ht="28.5" customHeight="1" thickBot="1">
      <c r="B125" s="306"/>
      <c r="C125" s="26" t="s">
        <v>46</v>
      </c>
      <c r="D125" s="277" t="str">
        <f>ﾃﾞｰﾀ!N20</f>
        <v/>
      </c>
      <c r="E125" s="278"/>
      <c r="F125" s="278"/>
      <c r="G125" s="278"/>
      <c r="H125" s="278"/>
      <c r="I125" s="278"/>
      <c r="J125" s="278"/>
      <c r="K125" s="278"/>
      <c r="L125" s="44" t="e">
        <f>ﾃﾞｰﾀ!AA20</f>
        <v>#VALUE!</v>
      </c>
      <c r="M125" s="284" t="s">
        <v>55</v>
      </c>
      <c r="N125" s="285"/>
      <c r="O125" s="27" t="str">
        <f>IF(ﾃﾞｰﾀ!F20="","",ﾃﾞｰﾀ!F20)</f>
        <v/>
      </c>
    </row>
    <row r="126" spans="2:30" s="3" customFormat="1" ht="28.5" customHeight="1" thickTop="1">
      <c r="B126" s="304">
        <v>20</v>
      </c>
      <c r="C126" s="18" t="s">
        <v>6</v>
      </c>
      <c r="D126" s="298" t="str">
        <f>IF(ﾃﾞｰﾀ!A21="","",ﾃﾞｰﾀ!A21)</f>
        <v/>
      </c>
      <c r="E126" s="299"/>
      <c r="F126" s="19" t="s">
        <v>40</v>
      </c>
      <c r="G126" s="298" t="str">
        <f>IF(ﾃﾞｰﾀ!D21="","",ﾃﾞｰﾀ!D21)</f>
        <v/>
      </c>
      <c r="H126" s="299"/>
      <c r="I126" s="129" t="s">
        <v>11</v>
      </c>
      <c r="J126" s="298" t="str">
        <f>IF(ﾃﾞｰﾀ!H21="","",ﾃﾞｰﾀ!H21)</f>
        <v/>
      </c>
      <c r="K126" s="300"/>
      <c r="L126" s="299"/>
      <c r="M126" s="301" t="s">
        <v>41</v>
      </c>
      <c r="N126" s="302"/>
      <c r="O126" s="175" t="str">
        <f>IF(ﾃﾞｰﾀ!K21="","",ﾃﾞｰﾀ!K21)</f>
        <v/>
      </c>
      <c r="AC126" s="25"/>
    </row>
    <row r="127" spans="2:30" s="3" customFormat="1" ht="28.5" customHeight="1">
      <c r="B127" s="305"/>
      <c r="C127" s="20" t="s">
        <v>35</v>
      </c>
      <c r="D127" s="282" t="str">
        <f>IF(ﾃﾞｰﾀ!B21="","",ﾃﾞｰﾀ!B21)</f>
        <v/>
      </c>
      <c r="E127" s="283"/>
      <c r="F127" s="21" t="s">
        <v>56</v>
      </c>
      <c r="G127" s="46" t="str">
        <f>IF(ﾃﾞｰﾀ!E21="","",ﾃﾞｰﾀ!E21)</f>
        <v/>
      </c>
      <c r="H127" s="40" t="e">
        <f>ﾃﾞｰﾀ!O21&amp;"歳"</f>
        <v>#VALUE!</v>
      </c>
      <c r="I127" s="21" t="s">
        <v>42</v>
      </c>
      <c r="J127" s="282" t="str">
        <f>ﾃﾞｰﾀ!I21</f>
        <v/>
      </c>
      <c r="K127" s="295"/>
      <c r="L127" s="283"/>
      <c r="M127" s="307" t="s">
        <v>14</v>
      </c>
      <c r="N127" s="308"/>
      <c r="O127" s="22" t="str">
        <f>IF(ﾃﾞｰﾀ!L21="","",ﾃﾞｰﾀ!L21)</f>
        <v/>
      </c>
      <c r="AC127" s="25"/>
    </row>
    <row r="128" spans="2:30" s="3" customFormat="1" ht="28.5" customHeight="1">
      <c r="B128" s="305"/>
      <c r="C128" s="23" t="s">
        <v>43</v>
      </c>
      <c r="D128" s="282" t="str">
        <f>IF(ﾃﾞｰﾀ!C21="","",ﾃﾞｰﾀ!C21)</f>
        <v/>
      </c>
      <c r="E128" s="283"/>
      <c r="F128" s="130" t="s">
        <v>44</v>
      </c>
      <c r="G128" s="282" t="str">
        <f>IF(ﾃﾞｰﾀ!G21="","",ﾃﾞｰﾀ!G21)</f>
        <v/>
      </c>
      <c r="H128" s="283"/>
      <c r="I128" s="24" t="s">
        <v>9</v>
      </c>
      <c r="J128" s="282" t="str">
        <f>IF(ﾃﾞｰﾀ!J21="","",ﾃﾞｰﾀ!J21)</f>
        <v/>
      </c>
      <c r="K128" s="295"/>
      <c r="L128" s="283"/>
      <c r="M128" s="296" t="s">
        <v>45</v>
      </c>
      <c r="N128" s="297"/>
      <c r="O128" s="22" t="str">
        <f>IF(ﾃﾞｰﾀ!M21="","",ﾃﾞｰﾀ!M21)</f>
        <v/>
      </c>
      <c r="AC128" s="25"/>
    </row>
    <row r="129" spans="2:29" s="3" customFormat="1" ht="28.5" customHeight="1" thickBot="1">
      <c r="B129" s="306"/>
      <c r="C129" s="26" t="s">
        <v>46</v>
      </c>
      <c r="D129" s="277" t="str">
        <f>ﾃﾞｰﾀ!N21</f>
        <v/>
      </c>
      <c r="E129" s="278"/>
      <c r="F129" s="278"/>
      <c r="G129" s="278"/>
      <c r="H129" s="278"/>
      <c r="I129" s="278"/>
      <c r="J129" s="278"/>
      <c r="K129" s="278"/>
      <c r="L129" s="44" t="e">
        <f>ﾃﾞｰﾀ!AA21</f>
        <v>#VALUE!</v>
      </c>
      <c r="M129" s="284" t="s">
        <v>55</v>
      </c>
      <c r="N129" s="285"/>
      <c r="O129" s="27" t="str">
        <f>IF(ﾃﾞｰﾀ!F21="","",ﾃﾞｰﾀ!F21)</f>
        <v/>
      </c>
      <c r="AC129" s="25"/>
    </row>
    <row r="130" spans="2:29" s="3" customFormat="1" ht="28.5" customHeight="1" thickTop="1">
      <c r="B130" s="304">
        <v>21</v>
      </c>
      <c r="C130" s="18" t="s">
        <v>6</v>
      </c>
      <c r="D130" s="298" t="str">
        <f>IF(ﾃﾞｰﾀ!A22="","",ﾃﾞｰﾀ!A22)</f>
        <v/>
      </c>
      <c r="E130" s="299"/>
      <c r="F130" s="19" t="s">
        <v>40</v>
      </c>
      <c r="G130" s="298" t="str">
        <f>IF(ﾃﾞｰﾀ!D22="","",ﾃﾞｰﾀ!D22)</f>
        <v/>
      </c>
      <c r="H130" s="299"/>
      <c r="I130" s="129" t="s">
        <v>11</v>
      </c>
      <c r="J130" s="298" t="str">
        <f>IF(ﾃﾞｰﾀ!H22="","",ﾃﾞｰﾀ!H22)</f>
        <v/>
      </c>
      <c r="K130" s="300"/>
      <c r="L130" s="299"/>
      <c r="M130" s="301" t="s">
        <v>41</v>
      </c>
      <c r="N130" s="302"/>
      <c r="O130" s="175" t="str">
        <f>IF(ﾃﾞｰﾀ!K22="","",ﾃﾞｰﾀ!K22)</f>
        <v/>
      </c>
      <c r="AC130" s="25"/>
    </row>
    <row r="131" spans="2:29" s="3" customFormat="1" ht="28.5" customHeight="1">
      <c r="B131" s="305"/>
      <c r="C131" s="20" t="s">
        <v>35</v>
      </c>
      <c r="D131" s="282" t="str">
        <f>IF(ﾃﾞｰﾀ!B22="","",ﾃﾞｰﾀ!B22)</f>
        <v/>
      </c>
      <c r="E131" s="283"/>
      <c r="F131" s="21" t="s">
        <v>56</v>
      </c>
      <c r="G131" s="46" t="str">
        <f>IF(ﾃﾞｰﾀ!E22="","",ﾃﾞｰﾀ!E22)</f>
        <v/>
      </c>
      <c r="H131" s="40" t="e">
        <f>ﾃﾞｰﾀ!O22&amp;"歳"</f>
        <v>#VALUE!</v>
      </c>
      <c r="I131" s="21" t="s">
        <v>42</v>
      </c>
      <c r="J131" s="282" t="str">
        <f>ﾃﾞｰﾀ!I22</f>
        <v/>
      </c>
      <c r="K131" s="295"/>
      <c r="L131" s="283"/>
      <c r="M131" s="307" t="s">
        <v>14</v>
      </c>
      <c r="N131" s="308"/>
      <c r="O131" s="22" t="str">
        <f>IF(ﾃﾞｰﾀ!L22="","",ﾃﾞｰﾀ!L22)</f>
        <v/>
      </c>
      <c r="AC131" s="25"/>
    </row>
    <row r="132" spans="2:29" s="3" customFormat="1" ht="28.5" customHeight="1">
      <c r="B132" s="305"/>
      <c r="C132" s="23" t="s">
        <v>43</v>
      </c>
      <c r="D132" s="282" t="str">
        <f>IF(ﾃﾞｰﾀ!C22="","",ﾃﾞｰﾀ!C22)</f>
        <v/>
      </c>
      <c r="E132" s="283"/>
      <c r="F132" s="130" t="s">
        <v>44</v>
      </c>
      <c r="G132" s="282" t="str">
        <f>IF(ﾃﾞｰﾀ!G22="","",ﾃﾞｰﾀ!G22)</f>
        <v/>
      </c>
      <c r="H132" s="283"/>
      <c r="I132" s="24" t="s">
        <v>9</v>
      </c>
      <c r="J132" s="282" t="str">
        <f>IF(ﾃﾞｰﾀ!J22="","",ﾃﾞｰﾀ!J22)</f>
        <v/>
      </c>
      <c r="K132" s="295"/>
      <c r="L132" s="283"/>
      <c r="M132" s="296" t="s">
        <v>45</v>
      </c>
      <c r="N132" s="297"/>
      <c r="O132" s="22" t="str">
        <f>IF(ﾃﾞｰﾀ!M22="","",ﾃﾞｰﾀ!M22)</f>
        <v/>
      </c>
      <c r="AC132" s="25"/>
    </row>
    <row r="133" spans="2:29" s="3" customFormat="1" ht="28.5" customHeight="1" thickBot="1">
      <c r="B133" s="306"/>
      <c r="C133" s="26" t="s">
        <v>46</v>
      </c>
      <c r="D133" s="277" t="str">
        <f>ﾃﾞｰﾀ!N22</f>
        <v/>
      </c>
      <c r="E133" s="278"/>
      <c r="F133" s="278"/>
      <c r="G133" s="278"/>
      <c r="H133" s="278"/>
      <c r="I133" s="278"/>
      <c r="J133" s="278"/>
      <c r="K133" s="278"/>
      <c r="L133" s="44" t="e">
        <f>ﾃﾞｰﾀ!AA22</f>
        <v>#VALUE!</v>
      </c>
      <c r="M133" s="284" t="s">
        <v>55</v>
      </c>
      <c r="N133" s="285"/>
      <c r="O133" s="27" t="str">
        <f>IF(ﾃﾞｰﾀ!F22="","",ﾃﾞｰﾀ!F22)</f>
        <v/>
      </c>
      <c r="AC133" s="25"/>
    </row>
    <row r="134" spans="2:29" s="3" customFormat="1" ht="28.5" customHeight="1" thickTop="1">
      <c r="B134" s="304">
        <v>22</v>
      </c>
      <c r="C134" s="18" t="s">
        <v>6</v>
      </c>
      <c r="D134" s="298" t="str">
        <f>IF(ﾃﾞｰﾀ!A23="","",ﾃﾞｰﾀ!A23)</f>
        <v/>
      </c>
      <c r="E134" s="299"/>
      <c r="F134" s="19" t="s">
        <v>40</v>
      </c>
      <c r="G134" s="298" t="str">
        <f>IF(ﾃﾞｰﾀ!D23="","",ﾃﾞｰﾀ!D23)</f>
        <v/>
      </c>
      <c r="H134" s="299"/>
      <c r="I134" s="129" t="s">
        <v>11</v>
      </c>
      <c r="J134" s="298" t="str">
        <f>IF(ﾃﾞｰﾀ!H23="","",ﾃﾞｰﾀ!H23)</f>
        <v/>
      </c>
      <c r="K134" s="300"/>
      <c r="L134" s="299"/>
      <c r="M134" s="301" t="s">
        <v>41</v>
      </c>
      <c r="N134" s="302"/>
      <c r="O134" s="175" t="str">
        <f>IF(ﾃﾞｰﾀ!K23="","",ﾃﾞｰﾀ!K23)</f>
        <v/>
      </c>
    </row>
    <row r="135" spans="2:29" s="3" customFormat="1" ht="28.5" customHeight="1">
      <c r="B135" s="305"/>
      <c r="C135" s="20" t="s">
        <v>35</v>
      </c>
      <c r="D135" s="282" t="str">
        <f>IF(ﾃﾞｰﾀ!B23="","",ﾃﾞｰﾀ!B23)</f>
        <v/>
      </c>
      <c r="E135" s="283"/>
      <c r="F135" s="21" t="s">
        <v>56</v>
      </c>
      <c r="G135" s="46" t="str">
        <f>IF(ﾃﾞｰﾀ!E23="","",ﾃﾞｰﾀ!E23)</f>
        <v/>
      </c>
      <c r="H135" s="40" t="e">
        <f>ﾃﾞｰﾀ!O23&amp;"歳"</f>
        <v>#VALUE!</v>
      </c>
      <c r="I135" s="21" t="s">
        <v>42</v>
      </c>
      <c r="J135" s="282" t="str">
        <f>ﾃﾞｰﾀ!I23</f>
        <v/>
      </c>
      <c r="K135" s="295"/>
      <c r="L135" s="283"/>
      <c r="M135" s="307" t="s">
        <v>14</v>
      </c>
      <c r="N135" s="308"/>
      <c r="O135" s="22" t="str">
        <f>IF(ﾃﾞｰﾀ!L23="","",ﾃﾞｰﾀ!L23)</f>
        <v/>
      </c>
    </row>
    <row r="136" spans="2:29" s="3" customFormat="1" ht="28.5" customHeight="1">
      <c r="B136" s="305"/>
      <c r="C136" s="23" t="s">
        <v>43</v>
      </c>
      <c r="D136" s="282" t="str">
        <f>IF(ﾃﾞｰﾀ!C23="","",ﾃﾞｰﾀ!C23)</f>
        <v/>
      </c>
      <c r="E136" s="283"/>
      <c r="F136" s="130" t="s">
        <v>44</v>
      </c>
      <c r="G136" s="282" t="str">
        <f>IF(ﾃﾞｰﾀ!G23="","",ﾃﾞｰﾀ!G23)</f>
        <v/>
      </c>
      <c r="H136" s="283"/>
      <c r="I136" s="24" t="s">
        <v>9</v>
      </c>
      <c r="J136" s="282" t="str">
        <f>IF(ﾃﾞｰﾀ!J23="","",ﾃﾞｰﾀ!J23)</f>
        <v/>
      </c>
      <c r="K136" s="295"/>
      <c r="L136" s="283"/>
      <c r="M136" s="296" t="s">
        <v>45</v>
      </c>
      <c r="N136" s="297"/>
      <c r="O136" s="22" t="str">
        <f>IF(ﾃﾞｰﾀ!M23="","",ﾃﾞｰﾀ!M23)</f>
        <v/>
      </c>
    </row>
    <row r="137" spans="2:29" s="3" customFormat="1" ht="28.5" customHeight="1" thickBot="1">
      <c r="B137" s="306"/>
      <c r="C137" s="26" t="s">
        <v>46</v>
      </c>
      <c r="D137" s="277" t="str">
        <f>ﾃﾞｰﾀ!N23</f>
        <v/>
      </c>
      <c r="E137" s="278"/>
      <c r="F137" s="278"/>
      <c r="G137" s="278"/>
      <c r="H137" s="278"/>
      <c r="I137" s="278"/>
      <c r="J137" s="278"/>
      <c r="K137" s="278"/>
      <c r="L137" s="44" t="e">
        <f>ﾃﾞｰﾀ!AA23</f>
        <v>#VALUE!</v>
      </c>
      <c r="M137" s="284" t="s">
        <v>55</v>
      </c>
      <c r="N137" s="285"/>
      <c r="O137" s="27" t="str">
        <f>IF(ﾃﾞｰﾀ!F23="","",ﾃﾞｰﾀ!F23)</f>
        <v/>
      </c>
    </row>
    <row r="138" spans="2:29" s="3" customFormat="1" ht="28.5" customHeight="1" thickTop="1">
      <c r="B138" s="304">
        <v>23</v>
      </c>
      <c r="C138" s="18" t="s">
        <v>6</v>
      </c>
      <c r="D138" s="298" t="str">
        <f>IF(ﾃﾞｰﾀ!A24="","",ﾃﾞｰﾀ!A24)</f>
        <v/>
      </c>
      <c r="E138" s="299"/>
      <c r="F138" s="19" t="s">
        <v>40</v>
      </c>
      <c r="G138" s="298" t="str">
        <f>IF(ﾃﾞｰﾀ!D24="","",ﾃﾞｰﾀ!D24)</f>
        <v/>
      </c>
      <c r="H138" s="299"/>
      <c r="I138" s="129" t="s">
        <v>11</v>
      </c>
      <c r="J138" s="298" t="str">
        <f>IF(ﾃﾞｰﾀ!H24="","",ﾃﾞｰﾀ!H24)</f>
        <v/>
      </c>
      <c r="K138" s="300"/>
      <c r="L138" s="299"/>
      <c r="M138" s="301" t="s">
        <v>41</v>
      </c>
      <c r="N138" s="302"/>
      <c r="O138" s="175" t="str">
        <f>IF(ﾃﾞｰﾀ!K24="","",ﾃﾞｰﾀ!K24)</f>
        <v/>
      </c>
    </row>
    <row r="139" spans="2:29" s="3" customFormat="1" ht="28.5" customHeight="1">
      <c r="B139" s="305"/>
      <c r="C139" s="20" t="s">
        <v>35</v>
      </c>
      <c r="D139" s="282" t="str">
        <f>IF(ﾃﾞｰﾀ!B24="","",ﾃﾞｰﾀ!B24)</f>
        <v/>
      </c>
      <c r="E139" s="283"/>
      <c r="F139" s="21" t="s">
        <v>56</v>
      </c>
      <c r="G139" s="46" t="str">
        <f>IF(ﾃﾞｰﾀ!E24="","",ﾃﾞｰﾀ!E24)</f>
        <v/>
      </c>
      <c r="H139" s="40" t="e">
        <f>ﾃﾞｰﾀ!O24&amp;"歳"</f>
        <v>#VALUE!</v>
      </c>
      <c r="I139" s="21" t="s">
        <v>42</v>
      </c>
      <c r="J139" s="282" t="str">
        <f>ﾃﾞｰﾀ!I24</f>
        <v/>
      </c>
      <c r="K139" s="295"/>
      <c r="L139" s="283"/>
      <c r="M139" s="307" t="s">
        <v>14</v>
      </c>
      <c r="N139" s="308"/>
      <c r="O139" s="22" t="str">
        <f>IF(ﾃﾞｰﾀ!L24="","",ﾃﾞｰﾀ!L24)</f>
        <v/>
      </c>
    </row>
    <row r="140" spans="2:29" s="3" customFormat="1" ht="28.5" customHeight="1">
      <c r="B140" s="305"/>
      <c r="C140" s="23" t="s">
        <v>43</v>
      </c>
      <c r="D140" s="282" t="str">
        <f>IF(ﾃﾞｰﾀ!C24="","",ﾃﾞｰﾀ!C24)</f>
        <v/>
      </c>
      <c r="E140" s="283"/>
      <c r="F140" s="130" t="s">
        <v>44</v>
      </c>
      <c r="G140" s="282" t="str">
        <f>IF(ﾃﾞｰﾀ!G24="","",ﾃﾞｰﾀ!G24)</f>
        <v/>
      </c>
      <c r="H140" s="283"/>
      <c r="I140" s="24" t="s">
        <v>9</v>
      </c>
      <c r="J140" s="282" t="str">
        <f>IF(ﾃﾞｰﾀ!J24="","",ﾃﾞｰﾀ!J24)</f>
        <v/>
      </c>
      <c r="K140" s="295"/>
      <c r="L140" s="283"/>
      <c r="M140" s="296" t="s">
        <v>45</v>
      </c>
      <c r="N140" s="297"/>
      <c r="O140" s="22" t="str">
        <f>IF(ﾃﾞｰﾀ!M24="","",ﾃﾞｰﾀ!M24)</f>
        <v/>
      </c>
    </row>
    <row r="141" spans="2:29" s="3" customFormat="1" ht="28.5" customHeight="1" thickBot="1">
      <c r="B141" s="306"/>
      <c r="C141" s="26" t="s">
        <v>46</v>
      </c>
      <c r="D141" s="277" t="str">
        <f>ﾃﾞｰﾀ!N24</f>
        <v/>
      </c>
      <c r="E141" s="278"/>
      <c r="F141" s="278"/>
      <c r="G141" s="278"/>
      <c r="H141" s="278"/>
      <c r="I141" s="278"/>
      <c r="J141" s="278"/>
      <c r="K141" s="278"/>
      <c r="L141" s="44" t="e">
        <f>ﾃﾞｰﾀ!AA24</f>
        <v>#VALUE!</v>
      </c>
      <c r="M141" s="284" t="s">
        <v>55</v>
      </c>
      <c r="N141" s="285"/>
      <c r="O141" s="27" t="str">
        <f>IF(ﾃﾞｰﾀ!F24="","",ﾃﾞｰﾀ!F24)</f>
        <v/>
      </c>
    </row>
    <row r="142" spans="2:29" ht="12" customHeight="1" thickTop="1"/>
    <row r="143" spans="2:29" ht="12" customHeight="1">
      <c r="L143" s="275" t="str">
        <f>IF(E25="","",E25&amp;"　様")</f>
        <v/>
      </c>
      <c r="M143" s="275"/>
      <c r="N143" s="275"/>
      <c r="O143" s="275"/>
    </row>
    <row r="144" spans="2:29" ht="12" customHeight="1" thickBot="1">
      <c r="L144" s="276"/>
      <c r="M144" s="276"/>
      <c r="N144" s="276"/>
      <c r="O144" s="276"/>
    </row>
    <row r="145" spans="2:30" s="3" customFormat="1" ht="28.5" customHeight="1" thickTop="1">
      <c r="B145" s="304">
        <v>24</v>
      </c>
      <c r="C145" s="18" t="s">
        <v>6</v>
      </c>
      <c r="D145" s="298" t="str">
        <f>IF(ﾃﾞｰﾀ!A25="","",ﾃﾞｰﾀ!A25)</f>
        <v/>
      </c>
      <c r="E145" s="299"/>
      <c r="F145" s="19" t="s">
        <v>40</v>
      </c>
      <c r="G145" s="298" t="str">
        <f>IF(ﾃﾞｰﾀ!D25="","",ﾃﾞｰﾀ!D25)</f>
        <v/>
      </c>
      <c r="H145" s="299"/>
      <c r="I145" s="129" t="s">
        <v>11</v>
      </c>
      <c r="J145" s="298" t="str">
        <f>IF(ﾃﾞｰﾀ!H25="","",ﾃﾞｰﾀ!H25)</f>
        <v/>
      </c>
      <c r="K145" s="300"/>
      <c r="L145" s="299"/>
      <c r="M145" s="301" t="s">
        <v>41</v>
      </c>
      <c r="N145" s="302"/>
      <c r="O145" s="175" t="str">
        <f>IF(ﾃﾞｰﾀ!K25="","",ﾃﾞｰﾀ!K25)</f>
        <v/>
      </c>
    </row>
    <row r="146" spans="2:30" s="3" customFormat="1" ht="28.5" customHeight="1">
      <c r="B146" s="305"/>
      <c r="C146" s="20" t="s">
        <v>35</v>
      </c>
      <c r="D146" s="282" t="str">
        <f>IF(ﾃﾞｰﾀ!B25="","",ﾃﾞｰﾀ!B25)</f>
        <v/>
      </c>
      <c r="E146" s="283"/>
      <c r="F146" s="21" t="s">
        <v>56</v>
      </c>
      <c r="G146" s="46" t="str">
        <f>IF(ﾃﾞｰﾀ!E25="","",ﾃﾞｰﾀ!E25)</f>
        <v/>
      </c>
      <c r="H146" s="40" t="e">
        <f>ﾃﾞｰﾀ!O25&amp;"歳"</f>
        <v>#VALUE!</v>
      </c>
      <c r="I146" s="21" t="s">
        <v>42</v>
      </c>
      <c r="J146" s="282" t="str">
        <f>ﾃﾞｰﾀ!I25</f>
        <v/>
      </c>
      <c r="K146" s="295"/>
      <c r="L146" s="283"/>
      <c r="M146" s="307" t="s">
        <v>14</v>
      </c>
      <c r="N146" s="308"/>
      <c r="O146" s="22" t="str">
        <f>IF(ﾃﾞｰﾀ!L25="","",ﾃﾞｰﾀ!L25)</f>
        <v/>
      </c>
    </row>
    <row r="147" spans="2:30" s="3" customFormat="1" ht="28.5" customHeight="1">
      <c r="B147" s="305"/>
      <c r="C147" s="23" t="s">
        <v>43</v>
      </c>
      <c r="D147" s="282" t="str">
        <f>IF(ﾃﾞｰﾀ!C25="","",ﾃﾞｰﾀ!C25)</f>
        <v/>
      </c>
      <c r="E147" s="283"/>
      <c r="F147" s="130" t="s">
        <v>44</v>
      </c>
      <c r="G147" s="282" t="str">
        <f>IF(ﾃﾞｰﾀ!G25="","",ﾃﾞｰﾀ!G25)</f>
        <v/>
      </c>
      <c r="H147" s="283"/>
      <c r="I147" s="24" t="s">
        <v>9</v>
      </c>
      <c r="J147" s="282" t="str">
        <f>IF(ﾃﾞｰﾀ!J25="","",ﾃﾞｰﾀ!J25)</f>
        <v/>
      </c>
      <c r="K147" s="295"/>
      <c r="L147" s="283"/>
      <c r="M147" s="296" t="s">
        <v>45</v>
      </c>
      <c r="N147" s="297"/>
      <c r="O147" s="22" t="str">
        <f>IF(ﾃﾞｰﾀ!M25="","",ﾃﾞｰﾀ!M25)</f>
        <v/>
      </c>
    </row>
    <row r="148" spans="2:30" s="3" customFormat="1" ht="28.5" customHeight="1" thickBot="1">
      <c r="B148" s="306"/>
      <c r="C148" s="26" t="s">
        <v>46</v>
      </c>
      <c r="D148" s="277" t="str">
        <f>ﾃﾞｰﾀ!N25</f>
        <v/>
      </c>
      <c r="E148" s="278"/>
      <c r="F148" s="278"/>
      <c r="G148" s="278"/>
      <c r="H148" s="278"/>
      <c r="I148" s="278"/>
      <c r="J148" s="278"/>
      <c r="K148" s="278"/>
      <c r="L148" s="44" t="e">
        <f>ﾃﾞｰﾀ!AA25</f>
        <v>#VALUE!</v>
      </c>
      <c r="M148" s="284" t="s">
        <v>55</v>
      </c>
      <c r="N148" s="285"/>
      <c r="O148" s="27" t="str">
        <f>IF(ﾃﾞｰﾀ!F25="","",ﾃﾞｰﾀ!F25)</f>
        <v/>
      </c>
    </row>
    <row r="149" spans="2:30" s="3" customFormat="1" ht="28.5" customHeight="1" thickTop="1">
      <c r="B149" s="304">
        <v>25</v>
      </c>
      <c r="C149" s="18" t="s">
        <v>6</v>
      </c>
      <c r="D149" s="298" t="str">
        <f>IF(ﾃﾞｰﾀ!A26="","",ﾃﾞｰﾀ!A26)</f>
        <v/>
      </c>
      <c r="E149" s="299"/>
      <c r="F149" s="19" t="s">
        <v>40</v>
      </c>
      <c r="G149" s="298" t="str">
        <f>IF(ﾃﾞｰﾀ!D26="","",ﾃﾞｰﾀ!D26)</f>
        <v/>
      </c>
      <c r="H149" s="299"/>
      <c r="I149" s="129" t="s">
        <v>11</v>
      </c>
      <c r="J149" s="298" t="str">
        <f>IF(ﾃﾞｰﾀ!H26="","",ﾃﾞｰﾀ!H26)</f>
        <v/>
      </c>
      <c r="K149" s="300"/>
      <c r="L149" s="299"/>
      <c r="M149" s="301" t="s">
        <v>41</v>
      </c>
      <c r="N149" s="302"/>
      <c r="O149" s="175" t="str">
        <f>IF(ﾃﾞｰﾀ!K26="","",ﾃﾞｰﾀ!K26)</f>
        <v/>
      </c>
    </row>
    <row r="150" spans="2:30" s="3" customFormat="1" ht="28.5" customHeight="1">
      <c r="B150" s="305"/>
      <c r="C150" s="20" t="s">
        <v>35</v>
      </c>
      <c r="D150" s="282" t="str">
        <f>IF(ﾃﾞｰﾀ!B26="","",ﾃﾞｰﾀ!B26)</f>
        <v/>
      </c>
      <c r="E150" s="283"/>
      <c r="F150" s="21" t="s">
        <v>56</v>
      </c>
      <c r="G150" s="46" t="str">
        <f>IF(ﾃﾞｰﾀ!E26="","",ﾃﾞｰﾀ!E26)</f>
        <v/>
      </c>
      <c r="H150" s="40" t="e">
        <f>ﾃﾞｰﾀ!O26&amp;"歳"</f>
        <v>#VALUE!</v>
      </c>
      <c r="I150" s="21" t="s">
        <v>42</v>
      </c>
      <c r="J150" s="282" t="str">
        <f>ﾃﾞｰﾀ!I26</f>
        <v/>
      </c>
      <c r="K150" s="295"/>
      <c r="L150" s="283"/>
      <c r="M150" s="307" t="s">
        <v>14</v>
      </c>
      <c r="N150" s="308"/>
      <c r="O150" s="22" t="str">
        <f>IF(ﾃﾞｰﾀ!L26="","",ﾃﾞｰﾀ!L26)</f>
        <v/>
      </c>
    </row>
    <row r="151" spans="2:30" s="3" customFormat="1" ht="28.5" customHeight="1">
      <c r="B151" s="305"/>
      <c r="C151" s="23" t="s">
        <v>43</v>
      </c>
      <c r="D151" s="282" t="str">
        <f>IF(ﾃﾞｰﾀ!C26="","",ﾃﾞｰﾀ!C26)</f>
        <v/>
      </c>
      <c r="E151" s="283"/>
      <c r="F151" s="130" t="s">
        <v>44</v>
      </c>
      <c r="G151" s="282" t="str">
        <f>IF(ﾃﾞｰﾀ!G26="","",ﾃﾞｰﾀ!G26)</f>
        <v/>
      </c>
      <c r="H151" s="283"/>
      <c r="I151" s="24" t="s">
        <v>9</v>
      </c>
      <c r="J151" s="282" t="str">
        <f>IF(ﾃﾞｰﾀ!J26="","",ﾃﾞｰﾀ!J26)</f>
        <v/>
      </c>
      <c r="K151" s="295"/>
      <c r="L151" s="283"/>
      <c r="M151" s="296" t="s">
        <v>45</v>
      </c>
      <c r="N151" s="297"/>
      <c r="O151" s="22" t="str">
        <f>IF(ﾃﾞｰﾀ!M26="","",ﾃﾞｰﾀ!M26)</f>
        <v/>
      </c>
      <c r="AC151" s="25"/>
    </row>
    <row r="152" spans="2:30" s="3" customFormat="1" ht="28.5" customHeight="1" thickBot="1">
      <c r="B152" s="306"/>
      <c r="C152" s="26" t="s">
        <v>46</v>
      </c>
      <c r="D152" s="277" t="str">
        <f>ﾃﾞｰﾀ!N26</f>
        <v/>
      </c>
      <c r="E152" s="278"/>
      <c r="F152" s="278"/>
      <c r="G152" s="278"/>
      <c r="H152" s="278"/>
      <c r="I152" s="278"/>
      <c r="J152" s="278"/>
      <c r="K152" s="278"/>
      <c r="L152" s="44" t="e">
        <f>ﾃﾞｰﾀ!AA26</f>
        <v>#VALUE!</v>
      </c>
      <c r="M152" s="284" t="s">
        <v>55</v>
      </c>
      <c r="N152" s="285"/>
      <c r="O152" s="27" t="str">
        <f>IF(ﾃﾞｰﾀ!F26="","",ﾃﾞｰﾀ!F26)</f>
        <v/>
      </c>
      <c r="AC152" s="25"/>
    </row>
    <row r="153" spans="2:30" s="3" customFormat="1" ht="28.5" customHeight="1" thickTop="1">
      <c r="B153" s="304">
        <v>26</v>
      </c>
      <c r="C153" s="18" t="s">
        <v>6</v>
      </c>
      <c r="D153" s="298" t="str">
        <f>IF(ﾃﾞｰﾀ!A27="","",ﾃﾞｰﾀ!A27)</f>
        <v/>
      </c>
      <c r="E153" s="299"/>
      <c r="F153" s="19" t="s">
        <v>40</v>
      </c>
      <c r="G153" s="298" t="str">
        <f>IF(ﾃﾞｰﾀ!D27="","",ﾃﾞｰﾀ!D27)</f>
        <v/>
      </c>
      <c r="H153" s="299"/>
      <c r="I153" s="129" t="s">
        <v>11</v>
      </c>
      <c r="J153" s="298" t="str">
        <f>IF(ﾃﾞｰﾀ!H27="","",ﾃﾞｰﾀ!H27)</f>
        <v/>
      </c>
      <c r="K153" s="300"/>
      <c r="L153" s="299"/>
      <c r="M153" s="301" t="s">
        <v>41</v>
      </c>
      <c r="N153" s="302"/>
      <c r="O153" s="175" t="str">
        <f>IF(ﾃﾞｰﾀ!K27="","",ﾃﾞｰﾀ!K27)</f>
        <v/>
      </c>
      <c r="S153" s="35"/>
      <c r="T153" s="35"/>
      <c r="U153" s="35"/>
      <c r="V153" s="35"/>
      <c r="W153" s="35"/>
      <c r="X153" s="35"/>
      <c r="Y153" s="35"/>
      <c r="Z153" s="35"/>
      <c r="AA153" s="35"/>
      <c r="AB153" s="35"/>
      <c r="AC153" s="36"/>
      <c r="AD153" s="35"/>
    </row>
    <row r="154" spans="2:30" s="3" customFormat="1" ht="28.5" customHeight="1">
      <c r="B154" s="305"/>
      <c r="C154" s="20" t="s">
        <v>35</v>
      </c>
      <c r="D154" s="282" t="str">
        <f>IF(ﾃﾞｰﾀ!B27="","",ﾃﾞｰﾀ!B27)</f>
        <v/>
      </c>
      <c r="E154" s="283"/>
      <c r="F154" s="21" t="s">
        <v>56</v>
      </c>
      <c r="G154" s="46" t="str">
        <f>IF(ﾃﾞｰﾀ!E27="","",ﾃﾞｰﾀ!E27)</f>
        <v/>
      </c>
      <c r="H154" s="40" t="e">
        <f>ﾃﾞｰﾀ!O27&amp;"歳"</f>
        <v>#VALUE!</v>
      </c>
      <c r="I154" s="21" t="s">
        <v>42</v>
      </c>
      <c r="J154" s="282" t="str">
        <f>ﾃﾞｰﾀ!I27</f>
        <v/>
      </c>
      <c r="K154" s="295"/>
      <c r="L154" s="283"/>
      <c r="M154" s="307" t="s">
        <v>14</v>
      </c>
      <c r="N154" s="308"/>
      <c r="O154" s="22" t="str">
        <f>IF(ﾃﾞｰﾀ!L27="","",ﾃﾞｰﾀ!L27)</f>
        <v/>
      </c>
      <c r="S154" s="309"/>
      <c r="T154" s="309"/>
      <c r="U154" s="309"/>
      <c r="V154" s="309"/>
      <c r="W154" s="309"/>
      <c r="X154" s="309"/>
      <c r="Y154" s="309"/>
      <c r="Z154" s="311"/>
      <c r="AA154" s="309"/>
      <c r="AB154" s="310"/>
      <c r="AC154" s="310"/>
      <c r="AD154" s="310"/>
    </row>
    <row r="155" spans="2:30" s="3" customFormat="1" ht="28.5" customHeight="1">
      <c r="B155" s="305"/>
      <c r="C155" s="23" t="s">
        <v>43</v>
      </c>
      <c r="D155" s="282" t="str">
        <f>IF(ﾃﾞｰﾀ!C27="","",ﾃﾞｰﾀ!C27)</f>
        <v/>
      </c>
      <c r="E155" s="283"/>
      <c r="F155" s="130" t="s">
        <v>44</v>
      </c>
      <c r="G155" s="282" t="str">
        <f>IF(ﾃﾞｰﾀ!G27="","",ﾃﾞｰﾀ!G27)</f>
        <v/>
      </c>
      <c r="H155" s="283"/>
      <c r="I155" s="24" t="s">
        <v>9</v>
      </c>
      <c r="J155" s="282" t="str">
        <f>IF(ﾃﾞｰﾀ!J27="","",ﾃﾞｰﾀ!J27)</f>
        <v/>
      </c>
      <c r="K155" s="295"/>
      <c r="L155" s="283"/>
      <c r="M155" s="296" t="s">
        <v>45</v>
      </c>
      <c r="N155" s="297"/>
      <c r="O155" s="22" t="str">
        <f>IF(ﾃﾞｰﾀ!M27="","",ﾃﾞｰﾀ!M27)</f>
        <v/>
      </c>
      <c r="S155" s="310"/>
      <c r="T155" s="310"/>
      <c r="U155" s="310"/>
      <c r="V155" s="310"/>
      <c r="W155" s="310"/>
      <c r="X155" s="310"/>
      <c r="Y155" s="310"/>
      <c r="Z155" s="310"/>
      <c r="AA155" s="309"/>
      <c r="AB155" s="310"/>
      <c r="AC155" s="63"/>
      <c r="AD155" s="37"/>
    </row>
    <row r="156" spans="2:30" s="3" customFormat="1" ht="28.5" customHeight="1" thickBot="1">
      <c r="B156" s="306"/>
      <c r="C156" s="26" t="s">
        <v>46</v>
      </c>
      <c r="D156" s="277" t="str">
        <f>ﾃﾞｰﾀ!N27</f>
        <v/>
      </c>
      <c r="E156" s="278"/>
      <c r="F156" s="278"/>
      <c r="G156" s="278"/>
      <c r="H156" s="278"/>
      <c r="I156" s="278"/>
      <c r="J156" s="278"/>
      <c r="K156" s="278"/>
      <c r="L156" s="44" t="e">
        <f>ﾃﾞｰﾀ!AA27</f>
        <v>#VALUE!</v>
      </c>
      <c r="M156" s="284" t="s">
        <v>55</v>
      </c>
      <c r="N156" s="285"/>
      <c r="O156" s="27" t="str">
        <f>IF(ﾃﾞｰﾀ!F27="","",ﾃﾞｰﾀ!F27)</f>
        <v/>
      </c>
      <c r="S156" s="35"/>
      <c r="T156" s="35"/>
      <c r="U156" s="35"/>
      <c r="V156" s="35"/>
      <c r="W156" s="35"/>
      <c r="X156" s="35"/>
      <c r="Y156" s="35"/>
      <c r="Z156" s="35"/>
      <c r="AA156" s="35"/>
      <c r="AB156" s="35"/>
      <c r="AC156" s="36"/>
      <c r="AD156" s="35"/>
    </row>
    <row r="157" spans="2:30" s="3" customFormat="1" ht="28.5" customHeight="1" thickTop="1">
      <c r="B157" s="304">
        <v>27</v>
      </c>
      <c r="C157" s="18" t="s">
        <v>6</v>
      </c>
      <c r="D157" s="298" t="str">
        <f>IF(ﾃﾞｰﾀ!A28="","",ﾃﾞｰﾀ!A28)</f>
        <v/>
      </c>
      <c r="E157" s="299"/>
      <c r="F157" s="19" t="s">
        <v>40</v>
      </c>
      <c r="G157" s="298" t="str">
        <f>IF(ﾃﾞｰﾀ!D28="","",ﾃﾞｰﾀ!D28)</f>
        <v/>
      </c>
      <c r="H157" s="299"/>
      <c r="I157" s="129" t="s">
        <v>11</v>
      </c>
      <c r="J157" s="298" t="str">
        <f>IF(ﾃﾞｰﾀ!H28="","",ﾃﾞｰﾀ!H28)</f>
        <v/>
      </c>
      <c r="K157" s="300"/>
      <c r="L157" s="299"/>
      <c r="M157" s="301" t="s">
        <v>41</v>
      </c>
      <c r="N157" s="302"/>
      <c r="O157" s="175" t="str">
        <f>IF(ﾃﾞｰﾀ!K28="","",ﾃﾞｰﾀ!K28)</f>
        <v/>
      </c>
      <c r="S157" s="35"/>
      <c r="T157" s="35"/>
      <c r="U157" s="35"/>
      <c r="V157" s="35"/>
      <c r="W157" s="35"/>
      <c r="X157" s="35"/>
      <c r="Y157" s="35"/>
      <c r="Z157" s="35"/>
      <c r="AA157" s="35"/>
      <c r="AB157" s="35"/>
      <c r="AC157" s="36"/>
      <c r="AD157" s="35"/>
    </row>
    <row r="158" spans="2:30" s="3" customFormat="1" ht="28.5" customHeight="1">
      <c r="B158" s="305"/>
      <c r="C158" s="20" t="s">
        <v>35</v>
      </c>
      <c r="D158" s="282" t="str">
        <f>IF(ﾃﾞｰﾀ!B28="","",ﾃﾞｰﾀ!B28)</f>
        <v/>
      </c>
      <c r="E158" s="283"/>
      <c r="F158" s="21" t="s">
        <v>56</v>
      </c>
      <c r="G158" s="46" t="str">
        <f>IF(ﾃﾞｰﾀ!E28="","",ﾃﾞｰﾀ!E28)</f>
        <v/>
      </c>
      <c r="H158" s="40" t="e">
        <f>ﾃﾞｰﾀ!O28&amp;"歳"</f>
        <v>#VALUE!</v>
      </c>
      <c r="I158" s="21" t="s">
        <v>42</v>
      </c>
      <c r="J158" s="282" t="str">
        <f>ﾃﾞｰﾀ!I28</f>
        <v/>
      </c>
      <c r="K158" s="295"/>
      <c r="L158" s="283"/>
      <c r="M158" s="307" t="s">
        <v>14</v>
      </c>
      <c r="N158" s="308"/>
      <c r="O158" s="22" t="str">
        <f>IF(ﾃﾞｰﾀ!L28="","",ﾃﾞｰﾀ!L28)</f>
        <v/>
      </c>
      <c r="S158" s="35"/>
      <c r="T158" s="35"/>
      <c r="U158" s="35"/>
      <c r="V158" s="35"/>
      <c r="W158" s="35"/>
      <c r="X158" s="35"/>
      <c r="Y158" s="35"/>
      <c r="Z158" s="35"/>
      <c r="AA158" s="35"/>
      <c r="AB158" s="35"/>
      <c r="AC158" s="36"/>
      <c r="AD158" s="35"/>
    </row>
    <row r="159" spans="2:30" s="3" customFormat="1" ht="28.5" customHeight="1">
      <c r="B159" s="305"/>
      <c r="C159" s="23" t="s">
        <v>43</v>
      </c>
      <c r="D159" s="282" t="str">
        <f>IF(ﾃﾞｰﾀ!C28="","",ﾃﾞｰﾀ!C28)</f>
        <v/>
      </c>
      <c r="E159" s="283"/>
      <c r="F159" s="130" t="s">
        <v>44</v>
      </c>
      <c r="G159" s="282" t="str">
        <f>IF(ﾃﾞｰﾀ!G28="","",ﾃﾞｰﾀ!G28)</f>
        <v/>
      </c>
      <c r="H159" s="283"/>
      <c r="I159" s="24" t="s">
        <v>9</v>
      </c>
      <c r="J159" s="282" t="str">
        <f>IF(ﾃﾞｰﾀ!J28="","",ﾃﾞｰﾀ!J28)</f>
        <v/>
      </c>
      <c r="K159" s="295"/>
      <c r="L159" s="283"/>
      <c r="M159" s="296" t="s">
        <v>45</v>
      </c>
      <c r="N159" s="297"/>
      <c r="O159" s="22" t="str">
        <f>IF(ﾃﾞｰﾀ!M28="","",ﾃﾞｰﾀ!M28)</f>
        <v/>
      </c>
      <c r="S159" s="35"/>
      <c r="T159" s="35"/>
      <c r="U159" s="35"/>
      <c r="V159" s="35"/>
      <c r="W159" s="35"/>
      <c r="X159" s="35"/>
      <c r="Y159" s="35"/>
      <c r="Z159" s="35"/>
      <c r="AA159" s="35"/>
      <c r="AB159" s="35"/>
      <c r="AC159" s="36"/>
      <c r="AD159" s="35"/>
    </row>
    <row r="160" spans="2:30" s="3" customFormat="1" ht="28.5" customHeight="1" thickBot="1">
      <c r="B160" s="306"/>
      <c r="C160" s="26" t="s">
        <v>46</v>
      </c>
      <c r="D160" s="277" t="str">
        <f>ﾃﾞｰﾀ!N28</f>
        <v/>
      </c>
      <c r="E160" s="278"/>
      <c r="F160" s="278"/>
      <c r="G160" s="278"/>
      <c r="H160" s="278"/>
      <c r="I160" s="278"/>
      <c r="J160" s="278"/>
      <c r="K160" s="278"/>
      <c r="L160" s="44" t="e">
        <f>ﾃﾞｰﾀ!AA28</f>
        <v>#VALUE!</v>
      </c>
      <c r="M160" s="284" t="s">
        <v>55</v>
      </c>
      <c r="N160" s="285"/>
      <c r="O160" s="27" t="str">
        <f>IF(ﾃﾞｰﾀ!F28="","",ﾃﾞｰﾀ!F28)</f>
        <v/>
      </c>
      <c r="S160" s="35"/>
      <c r="T160" s="35"/>
      <c r="U160" s="35"/>
      <c r="V160" s="35"/>
      <c r="W160" s="35"/>
      <c r="X160" s="35"/>
      <c r="Y160" s="35"/>
      <c r="Z160" s="35"/>
      <c r="AA160" s="35"/>
      <c r="AB160" s="35"/>
      <c r="AC160" s="36"/>
      <c r="AD160" s="35"/>
    </row>
    <row r="161" spans="2:30" s="3" customFormat="1" ht="28.5" customHeight="1" thickTop="1">
      <c r="B161" s="304">
        <v>28</v>
      </c>
      <c r="C161" s="18" t="s">
        <v>6</v>
      </c>
      <c r="D161" s="298" t="str">
        <f>IF(ﾃﾞｰﾀ!A29="","",ﾃﾞｰﾀ!A29)</f>
        <v/>
      </c>
      <c r="E161" s="299"/>
      <c r="F161" s="19" t="s">
        <v>40</v>
      </c>
      <c r="G161" s="298" t="str">
        <f>IF(ﾃﾞｰﾀ!D29="","",ﾃﾞｰﾀ!D29)</f>
        <v/>
      </c>
      <c r="H161" s="299"/>
      <c r="I161" s="129" t="s">
        <v>11</v>
      </c>
      <c r="J161" s="298" t="str">
        <f>IF(ﾃﾞｰﾀ!H29="","",ﾃﾞｰﾀ!H29)</f>
        <v/>
      </c>
      <c r="K161" s="300"/>
      <c r="L161" s="299"/>
      <c r="M161" s="301" t="s">
        <v>41</v>
      </c>
      <c r="N161" s="302"/>
      <c r="O161" s="175" t="str">
        <f>IF(ﾃﾞｰﾀ!K29="","",ﾃﾞｰﾀ!K29)</f>
        <v/>
      </c>
      <c r="S161" s="35"/>
      <c r="T161" s="35"/>
      <c r="U161" s="35"/>
      <c r="V161" s="35"/>
      <c r="W161" s="35"/>
      <c r="X161" s="35"/>
      <c r="Y161" s="35"/>
      <c r="Z161" s="35"/>
      <c r="AA161" s="35"/>
      <c r="AB161" s="35"/>
      <c r="AC161" s="36"/>
      <c r="AD161" s="35"/>
    </row>
    <row r="162" spans="2:30" s="3" customFormat="1" ht="28.5" customHeight="1">
      <c r="B162" s="305"/>
      <c r="C162" s="20" t="s">
        <v>35</v>
      </c>
      <c r="D162" s="282" t="str">
        <f>IF(ﾃﾞｰﾀ!B29="","",ﾃﾞｰﾀ!B29)</f>
        <v/>
      </c>
      <c r="E162" s="283"/>
      <c r="F162" s="21" t="s">
        <v>56</v>
      </c>
      <c r="G162" s="46" t="str">
        <f>IF(ﾃﾞｰﾀ!E29="","",ﾃﾞｰﾀ!E29)</f>
        <v/>
      </c>
      <c r="H162" s="40" t="e">
        <f>ﾃﾞｰﾀ!O29&amp;"歳"</f>
        <v>#VALUE!</v>
      </c>
      <c r="I162" s="21" t="s">
        <v>42</v>
      </c>
      <c r="J162" s="282" t="str">
        <f>ﾃﾞｰﾀ!I29</f>
        <v/>
      </c>
      <c r="K162" s="295"/>
      <c r="L162" s="283"/>
      <c r="M162" s="307" t="s">
        <v>14</v>
      </c>
      <c r="N162" s="308"/>
      <c r="O162" s="22" t="str">
        <f>IF(ﾃﾞｰﾀ!L29="","",ﾃﾞｰﾀ!L29)</f>
        <v/>
      </c>
      <c r="S162" s="35"/>
      <c r="T162" s="35"/>
      <c r="U162" s="35"/>
      <c r="V162" s="35"/>
      <c r="W162" s="35"/>
      <c r="X162" s="35"/>
      <c r="Y162" s="35"/>
      <c r="Z162" s="35"/>
      <c r="AA162" s="35"/>
      <c r="AB162" s="35"/>
      <c r="AC162" s="36"/>
      <c r="AD162" s="35"/>
    </row>
    <row r="163" spans="2:30" s="3" customFormat="1" ht="28.5" customHeight="1">
      <c r="B163" s="305"/>
      <c r="C163" s="23" t="s">
        <v>43</v>
      </c>
      <c r="D163" s="282" t="str">
        <f>IF(ﾃﾞｰﾀ!C29="","",ﾃﾞｰﾀ!C29)</f>
        <v/>
      </c>
      <c r="E163" s="283"/>
      <c r="F163" s="130" t="s">
        <v>44</v>
      </c>
      <c r="G163" s="282" t="str">
        <f>IF(ﾃﾞｰﾀ!G29="","",ﾃﾞｰﾀ!G29)</f>
        <v/>
      </c>
      <c r="H163" s="283"/>
      <c r="I163" s="24" t="s">
        <v>9</v>
      </c>
      <c r="J163" s="282" t="str">
        <f>IF(ﾃﾞｰﾀ!J29="","",ﾃﾞｰﾀ!J29)</f>
        <v/>
      </c>
      <c r="K163" s="295"/>
      <c r="L163" s="283"/>
      <c r="M163" s="296" t="s">
        <v>45</v>
      </c>
      <c r="N163" s="297"/>
      <c r="O163" s="22" t="str">
        <f>IF(ﾃﾞｰﾀ!M29="","",ﾃﾞｰﾀ!M29)</f>
        <v/>
      </c>
      <c r="S163" s="35"/>
      <c r="T163" s="35"/>
      <c r="U163" s="35"/>
      <c r="V163" s="35"/>
      <c r="W163" s="35"/>
      <c r="X163" s="35"/>
      <c r="Y163" s="35"/>
      <c r="Z163" s="35"/>
      <c r="AA163" s="35"/>
      <c r="AB163" s="35"/>
      <c r="AC163" s="36"/>
      <c r="AD163" s="35"/>
    </row>
    <row r="164" spans="2:30" s="3" customFormat="1" ht="28.5" customHeight="1" thickBot="1">
      <c r="B164" s="306"/>
      <c r="C164" s="26" t="s">
        <v>46</v>
      </c>
      <c r="D164" s="277" t="str">
        <f>ﾃﾞｰﾀ!N29</f>
        <v/>
      </c>
      <c r="E164" s="278"/>
      <c r="F164" s="278"/>
      <c r="G164" s="278"/>
      <c r="H164" s="278"/>
      <c r="I164" s="278"/>
      <c r="J164" s="278"/>
      <c r="K164" s="278"/>
      <c r="L164" s="44" t="e">
        <f>ﾃﾞｰﾀ!AA29</f>
        <v>#VALUE!</v>
      </c>
      <c r="M164" s="284" t="s">
        <v>55</v>
      </c>
      <c r="N164" s="285"/>
      <c r="O164" s="27" t="str">
        <f>IF(ﾃﾞｰﾀ!F29="","",ﾃﾞｰﾀ!F29)</f>
        <v/>
      </c>
      <c r="S164" s="35"/>
      <c r="T164" s="35"/>
      <c r="U164" s="35"/>
      <c r="V164" s="35"/>
      <c r="W164" s="35"/>
      <c r="X164" s="35"/>
      <c r="Y164" s="35"/>
      <c r="Z164" s="35"/>
      <c r="AA164" s="35"/>
      <c r="AB164" s="35"/>
      <c r="AC164" s="35"/>
      <c r="AD164" s="35"/>
    </row>
    <row r="165" spans="2:30" ht="12" customHeight="1" thickTop="1"/>
    <row r="166" spans="2:30" ht="12" customHeight="1">
      <c r="L166" s="275" t="str">
        <f>IF(E25="","",E25&amp;"　様")</f>
        <v/>
      </c>
      <c r="M166" s="275"/>
      <c r="N166" s="275"/>
      <c r="O166" s="275"/>
    </row>
    <row r="167" spans="2:30" ht="12" customHeight="1" thickBot="1">
      <c r="L167" s="276"/>
      <c r="M167" s="276"/>
      <c r="N167" s="276"/>
      <c r="O167" s="276"/>
    </row>
    <row r="168" spans="2:30" s="3" customFormat="1" ht="28.5" customHeight="1" thickTop="1">
      <c r="B168" s="304">
        <v>29</v>
      </c>
      <c r="C168" s="18" t="s">
        <v>6</v>
      </c>
      <c r="D168" s="298" t="str">
        <f>IF(ﾃﾞｰﾀ!A30="","",ﾃﾞｰﾀ!A30)</f>
        <v/>
      </c>
      <c r="E168" s="299"/>
      <c r="F168" s="19" t="s">
        <v>40</v>
      </c>
      <c r="G168" s="298" t="str">
        <f>IF(ﾃﾞｰﾀ!D30="","",ﾃﾞｰﾀ!D30)</f>
        <v/>
      </c>
      <c r="H168" s="299"/>
      <c r="I168" s="129" t="s">
        <v>11</v>
      </c>
      <c r="J168" s="298" t="str">
        <f>IF(ﾃﾞｰﾀ!H30="","",ﾃﾞｰﾀ!H30)</f>
        <v/>
      </c>
      <c r="K168" s="300"/>
      <c r="L168" s="299"/>
      <c r="M168" s="301" t="s">
        <v>41</v>
      </c>
      <c r="N168" s="302"/>
      <c r="O168" s="175" t="str">
        <f>IF(ﾃﾞｰﾀ!K30="","",ﾃﾞｰﾀ!K30)</f>
        <v/>
      </c>
    </row>
    <row r="169" spans="2:30" s="3" customFormat="1" ht="28.5" customHeight="1">
      <c r="B169" s="305"/>
      <c r="C169" s="20" t="s">
        <v>35</v>
      </c>
      <c r="D169" s="282" t="str">
        <f>IF(ﾃﾞｰﾀ!B30="","",ﾃﾞｰﾀ!B30)</f>
        <v/>
      </c>
      <c r="E169" s="283"/>
      <c r="F169" s="21" t="s">
        <v>56</v>
      </c>
      <c r="G169" s="46" t="str">
        <f>IF(ﾃﾞｰﾀ!E30="","",ﾃﾞｰﾀ!E30)</f>
        <v/>
      </c>
      <c r="H169" s="40" t="e">
        <f>ﾃﾞｰﾀ!O30&amp;"歳"</f>
        <v>#VALUE!</v>
      </c>
      <c r="I169" s="21" t="s">
        <v>42</v>
      </c>
      <c r="J169" s="282" t="str">
        <f>ﾃﾞｰﾀ!I30</f>
        <v/>
      </c>
      <c r="K169" s="295"/>
      <c r="L169" s="283"/>
      <c r="M169" s="307" t="s">
        <v>14</v>
      </c>
      <c r="N169" s="308"/>
      <c r="O169" s="22" t="str">
        <f>IF(ﾃﾞｰﾀ!L30="","",ﾃﾞｰﾀ!L30)</f>
        <v/>
      </c>
    </row>
    <row r="170" spans="2:30" s="3" customFormat="1" ht="28.5" customHeight="1">
      <c r="B170" s="305"/>
      <c r="C170" s="23" t="s">
        <v>43</v>
      </c>
      <c r="D170" s="282" t="str">
        <f>IF(ﾃﾞｰﾀ!C30="","",ﾃﾞｰﾀ!C30)</f>
        <v/>
      </c>
      <c r="E170" s="283"/>
      <c r="F170" s="130" t="s">
        <v>44</v>
      </c>
      <c r="G170" s="282" t="str">
        <f>IF(ﾃﾞｰﾀ!G30="","",ﾃﾞｰﾀ!G30)</f>
        <v/>
      </c>
      <c r="H170" s="283"/>
      <c r="I170" s="24" t="s">
        <v>9</v>
      </c>
      <c r="J170" s="282" t="str">
        <f>IF(ﾃﾞｰﾀ!J30="","",ﾃﾞｰﾀ!J30)</f>
        <v/>
      </c>
      <c r="K170" s="295"/>
      <c r="L170" s="283"/>
      <c r="M170" s="296" t="s">
        <v>45</v>
      </c>
      <c r="N170" s="297"/>
      <c r="O170" s="22" t="str">
        <f>IF(ﾃﾞｰﾀ!M30="","",ﾃﾞｰﾀ!M30)</f>
        <v/>
      </c>
    </row>
    <row r="171" spans="2:30" s="3" customFormat="1" ht="28.5" customHeight="1" thickBot="1">
      <c r="B171" s="306"/>
      <c r="C171" s="26" t="s">
        <v>46</v>
      </c>
      <c r="D171" s="277" t="str">
        <f>ﾃﾞｰﾀ!N30</f>
        <v/>
      </c>
      <c r="E171" s="278"/>
      <c r="F171" s="278"/>
      <c r="G171" s="278"/>
      <c r="H171" s="278"/>
      <c r="I171" s="278"/>
      <c r="J171" s="278"/>
      <c r="K171" s="278"/>
      <c r="L171" s="44" t="e">
        <f>ﾃﾞｰﾀ!AA30</f>
        <v>#VALUE!</v>
      </c>
      <c r="M171" s="284" t="s">
        <v>55</v>
      </c>
      <c r="N171" s="285"/>
      <c r="O171" s="27" t="str">
        <f>IF(ﾃﾞｰﾀ!F30="","",ﾃﾞｰﾀ!F30)</f>
        <v/>
      </c>
    </row>
    <row r="172" spans="2:30" s="3" customFormat="1" ht="28.5" customHeight="1" thickTop="1">
      <c r="B172" s="304">
        <v>30</v>
      </c>
      <c r="C172" s="18" t="s">
        <v>6</v>
      </c>
      <c r="D172" s="298" t="str">
        <f>IF(ﾃﾞｰﾀ!A31="","",ﾃﾞｰﾀ!A31)</f>
        <v/>
      </c>
      <c r="E172" s="299"/>
      <c r="F172" s="19" t="s">
        <v>40</v>
      </c>
      <c r="G172" s="298" t="str">
        <f>IF(ﾃﾞｰﾀ!D31="","",ﾃﾞｰﾀ!D31)</f>
        <v/>
      </c>
      <c r="H172" s="299"/>
      <c r="I172" s="129" t="s">
        <v>11</v>
      </c>
      <c r="J172" s="298" t="str">
        <f>IF(ﾃﾞｰﾀ!H31="","",ﾃﾞｰﾀ!H31)</f>
        <v/>
      </c>
      <c r="K172" s="300"/>
      <c r="L172" s="299"/>
      <c r="M172" s="301" t="s">
        <v>41</v>
      </c>
      <c r="N172" s="302"/>
      <c r="O172" s="175" t="str">
        <f>IF(ﾃﾞｰﾀ!K31="","",ﾃﾞｰﾀ!K31)</f>
        <v/>
      </c>
    </row>
    <row r="173" spans="2:30" s="3" customFormat="1" ht="28.5" customHeight="1">
      <c r="B173" s="305"/>
      <c r="C173" s="20" t="s">
        <v>35</v>
      </c>
      <c r="D173" s="282" t="str">
        <f>IF(ﾃﾞｰﾀ!B31="","",ﾃﾞｰﾀ!B31)</f>
        <v/>
      </c>
      <c r="E173" s="283"/>
      <c r="F173" s="21" t="s">
        <v>56</v>
      </c>
      <c r="G173" s="46" t="str">
        <f>IF(ﾃﾞｰﾀ!E31="","",ﾃﾞｰﾀ!E31)</f>
        <v/>
      </c>
      <c r="H173" s="40" t="e">
        <f>ﾃﾞｰﾀ!O31&amp;"歳"</f>
        <v>#VALUE!</v>
      </c>
      <c r="I173" s="21" t="s">
        <v>42</v>
      </c>
      <c r="J173" s="282" t="str">
        <f>ﾃﾞｰﾀ!I31</f>
        <v/>
      </c>
      <c r="K173" s="295"/>
      <c r="L173" s="283"/>
      <c r="M173" s="307" t="s">
        <v>14</v>
      </c>
      <c r="N173" s="308"/>
      <c r="O173" s="22" t="str">
        <f>IF(ﾃﾞｰﾀ!L31="","",ﾃﾞｰﾀ!L31)</f>
        <v/>
      </c>
      <c r="AC173" s="25"/>
    </row>
    <row r="174" spans="2:30" s="3" customFormat="1" ht="28.5" customHeight="1">
      <c r="B174" s="305"/>
      <c r="C174" s="23" t="s">
        <v>43</v>
      </c>
      <c r="D174" s="282" t="str">
        <f>IF(ﾃﾞｰﾀ!C31="","",ﾃﾞｰﾀ!C31)</f>
        <v/>
      </c>
      <c r="E174" s="283"/>
      <c r="F174" s="130" t="s">
        <v>44</v>
      </c>
      <c r="G174" s="282" t="str">
        <f>IF(ﾃﾞｰﾀ!G31="","",ﾃﾞｰﾀ!G31)</f>
        <v/>
      </c>
      <c r="H174" s="283"/>
      <c r="I174" s="24" t="s">
        <v>9</v>
      </c>
      <c r="J174" s="282" t="str">
        <f>IF(ﾃﾞｰﾀ!J31="","",ﾃﾞｰﾀ!J31)</f>
        <v/>
      </c>
      <c r="K174" s="295"/>
      <c r="L174" s="283"/>
      <c r="M174" s="296" t="s">
        <v>45</v>
      </c>
      <c r="N174" s="297"/>
      <c r="O174" s="22" t="str">
        <f>IF(ﾃﾞｰﾀ!M31="","",ﾃﾞｰﾀ!M31)</f>
        <v/>
      </c>
      <c r="AC174" s="25"/>
    </row>
    <row r="175" spans="2:30" s="3" customFormat="1" ht="28.5" customHeight="1" thickBot="1">
      <c r="B175" s="306"/>
      <c r="C175" s="26" t="s">
        <v>46</v>
      </c>
      <c r="D175" s="277" t="str">
        <f>ﾃﾞｰﾀ!N31</f>
        <v/>
      </c>
      <c r="E175" s="278"/>
      <c r="F175" s="278"/>
      <c r="G175" s="278"/>
      <c r="H175" s="278"/>
      <c r="I175" s="278"/>
      <c r="J175" s="278"/>
      <c r="K175" s="279"/>
      <c r="L175" s="44" t="e">
        <f>ﾃﾞｰﾀ!AA31</f>
        <v>#VALUE!</v>
      </c>
      <c r="M175" s="280" t="s">
        <v>55</v>
      </c>
      <c r="N175" s="281"/>
      <c r="O175" s="27" t="str">
        <f>IF(ﾃﾞｰﾀ!F31="","",ﾃﾞｰﾀ!F31)</f>
        <v/>
      </c>
      <c r="AC175" s="25"/>
    </row>
    <row r="176" spans="2:30" s="3" customFormat="1" ht="28.5" customHeight="1" thickTop="1">
      <c r="B176" s="304">
        <v>31</v>
      </c>
      <c r="C176" s="18" t="s">
        <v>6</v>
      </c>
      <c r="D176" s="298" t="str">
        <f>IF(ﾃﾞｰﾀ!A32="","",ﾃﾞｰﾀ!A32)</f>
        <v/>
      </c>
      <c r="E176" s="299"/>
      <c r="F176" s="19" t="s">
        <v>40</v>
      </c>
      <c r="G176" s="298" t="str">
        <f>IF(ﾃﾞｰﾀ!D32="","",ﾃﾞｰﾀ!D32)</f>
        <v/>
      </c>
      <c r="H176" s="299"/>
      <c r="I176" s="129" t="s">
        <v>11</v>
      </c>
      <c r="J176" s="298" t="str">
        <f>IF(ﾃﾞｰﾀ!H32="","",ﾃﾞｰﾀ!H32)</f>
        <v/>
      </c>
      <c r="K176" s="300"/>
      <c r="L176" s="299"/>
      <c r="M176" s="301" t="s">
        <v>41</v>
      </c>
      <c r="N176" s="302"/>
      <c r="O176" s="175" t="str">
        <f>IF(ﾃﾞｰﾀ!K32="","",ﾃﾞｰﾀ!K32)</f>
        <v/>
      </c>
      <c r="AC176" s="25"/>
    </row>
    <row r="177" spans="2:30" s="3" customFormat="1" ht="28.5" customHeight="1">
      <c r="B177" s="305"/>
      <c r="C177" s="20" t="s">
        <v>35</v>
      </c>
      <c r="D177" s="282" t="str">
        <f>IF(ﾃﾞｰﾀ!B32="","",ﾃﾞｰﾀ!B32)</f>
        <v/>
      </c>
      <c r="E177" s="283"/>
      <c r="F177" s="21" t="s">
        <v>56</v>
      </c>
      <c r="G177" s="46" t="str">
        <f>IF(ﾃﾞｰﾀ!E32="","",ﾃﾞｰﾀ!E32)</f>
        <v/>
      </c>
      <c r="H177" s="40" t="e">
        <f>ﾃﾞｰﾀ!O32&amp;"歳"</f>
        <v>#VALUE!</v>
      </c>
      <c r="I177" s="21" t="s">
        <v>42</v>
      </c>
      <c r="J177" s="282" t="str">
        <f>ﾃﾞｰﾀ!I32</f>
        <v/>
      </c>
      <c r="K177" s="295"/>
      <c r="L177" s="283"/>
      <c r="M177" s="307" t="s">
        <v>14</v>
      </c>
      <c r="N177" s="308"/>
      <c r="O177" s="22" t="str">
        <f>IF(ﾃﾞｰﾀ!L32="","",ﾃﾞｰﾀ!L32)</f>
        <v/>
      </c>
      <c r="AC177" s="25"/>
    </row>
    <row r="178" spans="2:30" s="3" customFormat="1" ht="28.5" customHeight="1">
      <c r="B178" s="305"/>
      <c r="C178" s="23" t="s">
        <v>43</v>
      </c>
      <c r="D178" s="282" t="str">
        <f>IF(ﾃﾞｰﾀ!C32="","",ﾃﾞｰﾀ!C32)</f>
        <v/>
      </c>
      <c r="E178" s="283"/>
      <c r="F178" s="130" t="s">
        <v>44</v>
      </c>
      <c r="G178" s="282" t="str">
        <f>IF(ﾃﾞｰﾀ!G32="","",ﾃﾞｰﾀ!G32)</f>
        <v/>
      </c>
      <c r="H178" s="283"/>
      <c r="I178" s="24" t="s">
        <v>9</v>
      </c>
      <c r="J178" s="282" t="str">
        <f>IF(ﾃﾞｰﾀ!J32="","",ﾃﾞｰﾀ!J32)</f>
        <v/>
      </c>
      <c r="K178" s="295"/>
      <c r="L178" s="283"/>
      <c r="M178" s="296" t="s">
        <v>45</v>
      </c>
      <c r="N178" s="297"/>
      <c r="O178" s="22" t="str">
        <f>IF(ﾃﾞｰﾀ!M32="","",ﾃﾞｰﾀ!M32)</f>
        <v/>
      </c>
      <c r="AC178" s="25"/>
    </row>
    <row r="179" spans="2:30" s="3" customFormat="1" ht="28.5" customHeight="1" thickBot="1">
      <c r="B179" s="306"/>
      <c r="C179" s="26" t="s">
        <v>46</v>
      </c>
      <c r="D179" s="277" t="str">
        <f>ﾃﾞｰﾀ!N32</f>
        <v/>
      </c>
      <c r="E179" s="278"/>
      <c r="F179" s="278"/>
      <c r="G179" s="278"/>
      <c r="H179" s="278"/>
      <c r="I179" s="278"/>
      <c r="J179" s="278"/>
      <c r="K179" s="279"/>
      <c r="L179" s="44" t="e">
        <f>ﾃﾞｰﾀ!AA32</f>
        <v>#VALUE!</v>
      </c>
      <c r="M179" s="280" t="s">
        <v>55</v>
      </c>
      <c r="N179" s="281"/>
      <c r="O179" s="27" t="str">
        <f>IF(ﾃﾞｰﾀ!F32="","",ﾃﾞｰﾀ!F32)</f>
        <v/>
      </c>
      <c r="AC179" s="25"/>
    </row>
    <row r="180" spans="2:30" s="3" customFormat="1" ht="28.5" customHeight="1" thickTop="1">
      <c r="B180" s="304">
        <v>32</v>
      </c>
      <c r="C180" s="18" t="s">
        <v>6</v>
      </c>
      <c r="D180" s="298" t="str">
        <f>IF(ﾃﾞｰﾀ!A33="","",ﾃﾞｰﾀ!A33)</f>
        <v/>
      </c>
      <c r="E180" s="299"/>
      <c r="F180" s="19" t="s">
        <v>40</v>
      </c>
      <c r="G180" s="298" t="str">
        <f>IF(ﾃﾞｰﾀ!D33="","",ﾃﾞｰﾀ!D33)</f>
        <v/>
      </c>
      <c r="H180" s="299"/>
      <c r="I180" s="129" t="s">
        <v>11</v>
      </c>
      <c r="J180" s="298" t="str">
        <f>IF(ﾃﾞｰﾀ!H33="","",ﾃﾞｰﾀ!H33)</f>
        <v/>
      </c>
      <c r="K180" s="300"/>
      <c r="L180" s="299"/>
      <c r="M180" s="301" t="s">
        <v>41</v>
      </c>
      <c r="N180" s="302"/>
      <c r="O180" s="175" t="str">
        <f>IF(ﾃﾞｰﾀ!K33="","",ﾃﾞｰﾀ!K33)</f>
        <v/>
      </c>
      <c r="AC180" s="25"/>
    </row>
    <row r="181" spans="2:30" s="3" customFormat="1" ht="28.5" customHeight="1">
      <c r="B181" s="305"/>
      <c r="C181" s="20" t="s">
        <v>35</v>
      </c>
      <c r="D181" s="282" t="str">
        <f>IF(ﾃﾞｰﾀ!B33="","",ﾃﾞｰﾀ!B33)</f>
        <v/>
      </c>
      <c r="E181" s="283"/>
      <c r="F181" s="21" t="s">
        <v>56</v>
      </c>
      <c r="G181" s="46" t="str">
        <f>IF(ﾃﾞｰﾀ!E33="","",ﾃﾞｰﾀ!E33)</f>
        <v/>
      </c>
      <c r="H181" s="40" t="e">
        <f>ﾃﾞｰﾀ!O33&amp;"歳"</f>
        <v>#VALUE!</v>
      </c>
      <c r="I181" s="21" t="s">
        <v>42</v>
      </c>
      <c r="J181" s="282" t="str">
        <f>ﾃﾞｰﾀ!I33</f>
        <v/>
      </c>
      <c r="K181" s="295"/>
      <c r="L181" s="283"/>
      <c r="M181" s="307" t="s">
        <v>14</v>
      </c>
      <c r="N181" s="308"/>
      <c r="O181" s="22" t="str">
        <f>IF(ﾃﾞｰﾀ!L33="","",ﾃﾞｰﾀ!L33)</f>
        <v/>
      </c>
      <c r="AC181" s="25"/>
    </row>
    <row r="182" spans="2:30" s="3" customFormat="1" ht="28.5" customHeight="1">
      <c r="B182" s="305"/>
      <c r="C182" s="23" t="s">
        <v>43</v>
      </c>
      <c r="D182" s="282" t="str">
        <f>IF(ﾃﾞｰﾀ!C33="","",ﾃﾞｰﾀ!C33)</f>
        <v/>
      </c>
      <c r="E182" s="283"/>
      <c r="F182" s="130" t="s">
        <v>44</v>
      </c>
      <c r="G182" s="282" t="str">
        <f>IF(ﾃﾞｰﾀ!G33="","",ﾃﾞｰﾀ!G33)</f>
        <v/>
      </c>
      <c r="H182" s="283"/>
      <c r="I182" s="24" t="s">
        <v>9</v>
      </c>
      <c r="J182" s="282" t="str">
        <f>IF(ﾃﾞｰﾀ!J33="","",ﾃﾞｰﾀ!J33)</f>
        <v/>
      </c>
      <c r="K182" s="295"/>
      <c r="L182" s="283"/>
      <c r="M182" s="296" t="s">
        <v>45</v>
      </c>
      <c r="N182" s="297"/>
      <c r="O182" s="22" t="str">
        <f>IF(ﾃﾞｰﾀ!M33="","",ﾃﾞｰﾀ!M33)</f>
        <v/>
      </c>
      <c r="AC182" s="25"/>
    </row>
    <row r="183" spans="2:30" s="3" customFormat="1" ht="28.5" customHeight="1" thickBot="1">
      <c r="B183" s="306"/>
      <c r="C183" s="26" t="s">
        <v>46</v>
      </c>
      <c r="D183" s="277" t="str">
        <f>ﾃﾞｰﾀ!N33</f>
        <v/>
      </c>
      <c r="E183" s="278"/>
      <c r="F183" s="278"/>
      <c r="G183" s="278"/>
      <c r="H183" s="278"/>
      <c r="I183" s="278"/>
      <c r="J183" s="278"/>
      <c r="K183" s="279"/>
      <c r="L183" s="44" t="e">
        <f>ﾃﾞｰﾀ!AA33</f>
        <v>#VALUE!</v>
      </c>
      <c r="M183" s="280" t="s">
        <v>55</v>
      </c>
      <c r="N183" s="281"/>
      <c r="O183" s="27" t="str">
        <f>IF(ﾃﾞｰﾀ!F33="","",ﾃﾞｰﾀ!F33)</f>
        <v/>
      </c>
    </row>
    <row r="184" spans="2:30" s="3" customFormat="1" ht="28.5" customHeight="1" thickTop="1">
      <c r="B184" s="304">
        <v>33</v>
      </c>
      <c r="C184" s="18" t="s">
        <v>6</v>
      </c>
      <c r="D184" s="298" t="str">
        <f>IF(ﾃﾞｰﾀ!A34="","",ﾃﾞｰﾀ!A34)</f>
        <v/>
      </c>
      <c r="E184" s="299"/>
      <c r="F184" s="19" t="s">
        <v>40</v>
      </c>
      <c r="G184" s="298" t="str">
        <f>IF(ﾃﾞｰﾀ!D34="","",ﾃﾞｰﾀ!D34)</f>
        <v/>
      </c>
      <c r="H184" s="299"/>
      <c r="I184" s="129" t="s">
        <v>11</v>
      </c>
      <c r="J184" s="298" t="str">
        <f>IF(ﾃﾞｰﾀ!H34="","",ﾃﾞｰﾀ!H34)</f>
        <v/>
      </c>
      <c r="K184" s="300"/>
      <c r="L184" s="299"/>
      <c r="M184" s="301" t="s">
        <v>41</v>
      </c>
      <c r="N184" s="302"/>
      <c r="O184" s="175" t="str">
        <f>IF(ﾃﾞｰﾀ!K34="","",ﾃﾞｰﾀ!K34)</f>
        <v/>
      </c>
    </row>
    <row r="185" spans="2:30" s="3" customFormat="1" ht="28.5" customHeight="1">
      <c r="B185" s="305"/>
      <c r="C185" s="20" t="s">
        <v>35</v>
      </c>
      <c r="D185" s="282" t="str">
        <f>IF(ﾃﾞｰﾀ!B34="","",ﾃﾞｰﾀ!B34)</f>
        <v/>
      </c>
      <c r="E185" s="283"/>
      <c r="F185" s="21" t="s">
        <v>56</v>
      </c>
      <c r="G185" s="46" t="str">
        <f>IF(ﾃﾞｰﾀ!E34="","",ﾃﾞｰﾀ!E34)</f>
        <v/>
      </c>
      <c r="H185" s="40" t="e">
        <f>ﾃﾞｰﾀ!O34&amp;"歳"</f>
        <v>#VALUE!</v>
      </c>
      <c r="I185" s="21" t="s">
        <v>42</v>
      </c>
      <c r="J185" s="282" t="str">
        <f>ﾃﾞｰﾀ!I34</f>
        <v/>
      </c>
      <c r="K185" s="295"/>
      <c r="L185" s="283"/>
      <c r="M185" s="307" t="s">
        <v>14</v>
      </c>
      <c r="N185" s="308"/>
      <c r="O185" s="22" t="str">
        <f>IF(ﾃﾞｰﾀ!L34="","",ﾃﾞｰﾀ!L34)</f>
        <v/>
      </c>
    </row>
    <row r="186" spans="2:30" s="3" customFormat="1" ht="28.5" customHeight="1">
      <c r="B186" s="305"/>
      <c r="C186" s="23" t="s">
        <v>43</v>
      </c>
      <c r="D186" s="282" t="str">
        <f>IF(ﾃﾞｰﾀ!C34="","",ﾃﾞｰﾀ!C34)</f>
        <v/>
      </c>
      <c r="E186" s="283"/>
      <c r="F186" s="130" t="s">
        <v>44</v>
      </c>
      <c r="G186" s="282" t="str">
        <f>IF(ﾃﾞｰﾀ!G34="","",ﾃﾞｰﾀ!G34)</f>
        <v/>
      </c>
      <c r="H186" s="283"/>
      <c r="I186" s="24" t="s">
        <v>9</v>
      </c>
      <c r="J186" s="282" t="str">
        <f>IF(ﾃﾞｰﾀ!J34="","",ﾃﾞｰﾀ!J34)</f>
        <v/>
      </c>
      <c r="K186" s="295"/>
      <c r="L186" s="283"/>
      <c r="M186" s="296" t="s">
        <v>45</v>
      </c>
      <c r="N186" s="297"/>
      <c r="O186" s="22" t="str">
        <f>IF(ﾃﾞｰﾀ!M34="","",ﾃﾞｰﾀ!M34)</f>
        <v/>
      </c>
    </row>
    <row r="187" spans="2:30" s="3" customFormat="1" ht="28.5" customHeight="1" thickBot="1">
      <c r="B187" s="306"/>
      <c r="C187" s="26" t="s">
        <v>46</v>
      </c>
      <c r="D187" s="277" t="str">
        <f>ﾃﾞｰﾀ!N34</f>
        <v/>
      </c>
      <c r="E187" s="278"/>
      <c r="F187" s="278"/>
      <c r="G187" s="278"/>
      <c r="H187" s="278"/>
      <c r="I187" s="278"/>
      <c r="J187" s="278"/>
      <c r="K187" s="279"/>
      <c r="L187" s="44" t="e">
        <f>ﾃﾞｰﾀ!AA34</f>
        <v>#VALUE!</v>
      </c>
      <c r="M187" s="280" t="s">
        <v>55</v>
      </c>
      <c r="N187" s="281"/>
      <c r="O187" s="27" t="str">
        <f>IF(ﾃﾞｰﾀ!F34="","",ﾃﾞｰﾀ!F34)</f>
        <v/>
      </c>
    </row>
    <row r="188" spans="2:30" ht="12" customHeight="1" thickTop="1">
      <c r="R188" s="3"/>
      <c r="S188" s="3"/>
      <c r="T188" s="3"/>
      <c r="U188" s="3"/>
      <c r="V188" s="3"/>
      <c r="W188" s="3"/>
      <c r="X188" s="3"/>
      <c r="Y188" s="3"/>
      <c r="Z188" s="3"/>
      <c r="AA188" s="3"/>
      <c r="AB188" s="3"/>
      <c r="AC188" s="25"/>
      <c r="AD188" s="3"/>
    </row>
    <row r="189" spans="2:30" ht="12" customHeight="1">
      <c r="L189" s="275" t="str">
        <f>IF(E25="","",E25&amp;"　様")</f>
        <v/>
      </c>
      <c r="M189" s="275"/>
      <c r="N189" s="275"/>
      <c r="O189" s="275"/>
      <c r="R189" s="3"/>
      <c r="S189" s="3"/>
      <c r="T189" s="3"/>
      <c r="U189" s="3"/>
      <c r="V189" s="3"/>
      <c r="W189" s="3"/>
      <c r="X189" s="3"/>
      <c r="Y189" s="3"/>
      <c r="Z189" s="3"/>
      <c r="AA189" s="3"/>
      <c r="AB189" s="3"/>
      <c r="AC189" s="25"/>
      <c r="AD189" s="3"/>
    </row>
    <row r="190" spans="2:30" ht="12" customHeight="1" thickBot="1">
      <c r="L190" s="276"/>
      <c r="M190" s="276"/>
      <c r="N190" s="276"/>
      <c r="O190" s="276"/>
      <c r="R190" s="3"/>
      <c r="S190" s="3"/>
      <c r="T190" s="3"/>
      <c r="U190" s="3"/>
      <c r="V190" s="3"/>
      <c r="W190" s="3"/>
      <c r="X190" s="3"/>
      <c r="Y190" s="3"/>
      <c r="Z190" s="3"/>
      <c r="AA190" s="3"/>
      <c r="AB190" s="3"/>
      <c r="AC190" s="25"/>
      <c r="AD190" s="3"/>
    </row>
    <row r="191" spans="2:30" s="3" customFormat="1" ht="28.5" customHeight="1" thickTop="1">
      <c r="B191" s="304">
        <v>34</v>
      </c>
      <c r="C191" s="18" t="s">
        <v>6</v>
      </c>
      <c r="D191" s="298" t="str">
        <f>IF(ﾃﾞｰﾀ!A35="","",ﾃﾞｰﾀ!A35)</f>
        <v/>
      </c>
      <c r="E191" s="299"/>
      <c r="F191" s="19" t="s">
        <v>40</v>
      </c>
      <c r="G191" s="298" t="str">
        <f>IF(ﾃﾞｰﾀ!D35="","",ﾃﾞｰﾀ!D35)</f>
        <v/>
      </c>
      <c r="H191" s="299"/>
      <c r="I191" s="129" t="s">
        <v>11</v>
      </c>
      <c r="J191" s="298" t="str">
        <f>IF(ﾃﾞｰﾀ!H35="","",ﾃﾞｰﾀ!H35)</f>
        <v/>
      </c>
      <c r="K191" s="300"/>
      <c r="L191" s="299"/>
      <c r="M191" s="301" t="s">
        <v>41</v>
      </c>
      <c r="N191" s="302"/>
      <c r="O191" s="175" t="str">
        <f>IF(ﾃﾞｰﾀ!K35="","",ﾃﾞｰﾀ!K35)</f>
        <v/>
      </c>
      <c r="AC191" s="25"/>
    </row>
    <row r="192" spans="2:30" s="3" customFormat="1" ht="28.5" customHeight="1">
      <c r="B192" s="305"/>
      <c r="C192" s="20" t="s">
        <v>35</v>
      </c>
      <c r="D192" s="282" t="str">
        <f>IF(ﾃﾞｰﾀ!B35="","",ﾃﾞｰﾀ!B35)</f>
        <v/>
      </c>
      <c r="E192" s="283"/>
      <c r="F192" s="21" t="s">
        <v>56</v>
      </c>
      <c r="G192" s="46" t="str">
        <f>IF(ﾃﾞｰﾀ!E35="","",ﾃﾞｰﾀ!E35)</f>
        <v/>
      </c>
      <c r="H192" s="40" t="e">
        <f>ﾃﾞｰﾀ!O35&amp;"歳"</f>
        <v>#VALUE!</v>
      </c>
      <c r="I192" s="21" t="s">
        <v>42</v>
      </c>
      <c r="J192" s="282" t="str">
        <f>ﾃﾞｰﾀ!I35</f>
        <v/>
      </c>
      <c r="K192" s="295"/>
      <c r="L192" s="283"/>
      <c r="M192" s="307" t="s">
        <v>14</v>
      </c>
      <c r="N192" s="308"/>
      <c r="O192" s="22" t="str">
        <f>IF(ﾃﾞｰﾀ!L35="","",ﾃﾞｰﾀ!L35)</f>
        <v/>
      </c>
      <c r="AC192" s="25"/>
    </row>
    <row r="193" spans="2:29" s="3" customFormat="1" ht="28.5" customHeight="1">
      <c r="B193" s="305"/>
      <c r="C193" s="23" t="s">
        <v>43</v>
      </c>
      <c r="D193" s="282" t="str">
        <f>IF(ﾃﾞｰﾀ!C35="","",ﾃﾞｰﾀ!C35)</f>
        <v/>
      </c>
      <c r="E193" s="283"/>
      <c r="F193" s="130" t="s">
        <v>44</v>
      </c>
      <c r="G193" s="282" t="str">
        <f>IF(ﾃﾞｰﾀ!G35="","",ﾃﾞｰﾀ!G35)</f>
        <v/>
      </c>
      <c r="H193" s="283"/>
      <c r="I193" s="24" t="s">
        <v>9</v>
      </c>
      <c r="J193" s="282" t="str">
        <f>IF(ﾃﾞｰﾀ!J35="","",ﾃﾞｰﾀ!J35)</f>
        <v/>
      </c>
      <c r="K193" s="295"/>
      <c r="L193" s="283"/>
      <c r="M193" s="296" t="s">
        <v>45</v>
      </c>
      <c r="N193" s="297"/>
      <c r="O193" s="22" t="str">
        <f>IF(ﾃﾞｰﾀ!M35="","",ﾃﾞｰﾀ!M35)</f>
        <v/>
      </c>
      <c r="AC193" s="25"/>
    </row>
    <row r="194" spans="2:29" s="3" customFormat="1" ht="28.5" customHeight="1" thickBot="1">
      <c r="B194" s="306"/>
      <c r="C194" s="26" t="s">
        <v>46</v>
      </c>
      <c r="D194" s="277" t="str">
        <f>ﾃﾞｰﾀ!N35</f>
        <v/>
      </c>
      <c r="E194" s="278"/>
      <c r="F194" s="278"/>
      <c r="G194" s="278"/>
      <c r="H194" s="278"/>
      <c r="I194" s="278"/>
      <c r="J194" s="278"/>
      <c r="K194" s="279"/>
      <c r="L194" s="44" t="e">
        <f>ﾃﾞｰﾀ!AA35</f>
        <v>#VALUE!</v>
      </c>
      <c r="M194" s="280" t="s">
        <v>55</v>
      </c>
      <c r="N194" s="281"/>
      <c r="O194" s="27" t="str">
        <f>IF(ﾃﾞｰﾀ!F35="","",ﾃﾞｰﾀ!F35)</f>
        <v/>
      </c>
      <c r="AC194" s="25"/>
    </row>
    <row r="195" spans="2:29" s="3" customFormat="1" ht="28.5" customHeight="1" thickTop="1">
      <c r="B195" s="304">
        <v>35</v>
      </c>
      <c r="C195" s="18" t="s">
        <v>6</v>
      </c>
      <c r="D195" s="298" t="str">
        <f>IF(ﾃﾞｰﾀ!A36="","",ﾃﾞｰﾀ!A36)</f>
        <v/>
      </c>
      <c r="E195" s="299"/>
      <c r="F195" s="19" t="s">
        <v>40</v>
      </c>
      <c r="G195" s="298" t="str">
        <f>IF(ﾃﾞｰﾀ!D36="","",ﾃﾞｰﾀ!D36)</f>
        <v/>
      </c>
      <c r="H195" s="299"/>
      <c r="I195" s="129" t="s">
        <v>11</v>
      </c>
      <c r="J195" s="298" t="str">
        <f>IF(ﾃﾞｰﾀ!H36="","",ﾃﾞｰﾀ!H36)</f>
        <v/>
      </c>
      <c r="K195" s="300"/>
      <c r="L195" s="299"/>
      <c r="M195" s="301" t="s">
        <v>41</v>
      </c>
      <c r="N195" s="302"/>
      <c r="O195" s="175" t="str">
        <f>IF(ﾃﾞｰﾀ!K36="","",ﾃﾞｰﾀ!K36)</f>
        <v/>
      </c>
      <c r="AC195" s="25"/>
    </row>
    <row r="196" spans="2:29" s="3" customFormat="1" ht="28.5" customHeight="1">
      <c r="B196" s="305"/>
      <c r="C196" s="20" t="s">
        <v>35</v>
      </c>
      <c r="D196" s="282" t="str">
        <f>IF(ﾃﾞｰﾀ!B36="","",ﾃﾞｰﾀ!B36)</f>
        <v/>
      </c>
      <c r="E196" s="283"/>
      <c r="F196" s="21" t="s">
        <v>56</v>
      </c>
      <c r="G196" s="46" t="str">
        <f>IF(ﾃﾞｰﾀ!E36="","",ﾃﾞｰﾀ!E36)</f>
        <v/>
      </c>
      <c r="H196" s="40" t="e">
        <f>ﾃﾞｰﾀ!O36&amp;"歳"</f>
        <v>#VALUE!</v>
      </c>
      <c r="I196" s="21" t="s">
        <v>42</v>
      </c>
      <c r="J196" s="282" t="str">
        <f>ﾃﾞｰﾀ!I36</f>
        <v/>
      </c>
      <c r="K196" s="295"/>
      <c r="L196" s="283"/>
      <c r="M196" s="307" t="s">
        <v>14</v>
      </c>
      <c r="N196" s="308"/>
      <c r="O196" s="22" t="str">
        <f>IF(ﾃﾞｰﾀ!L36="","",ﾃﾞｰﾀ!L36)</f>
        <v/>
      </c>
      <c r="AC196" s="25"/>
    </row>
    <row r="197" spans="2:29" s="3" customFormat="1" ht="28.5" customHeight="1">
      <c r="B197" s="305"/>
      <c r="C197" s="23" t="s">
        <v>43</v>
      </c>
      <c r="D197" s="282" t="str">
        <f>IF(ﾃﾞｰﾀ!C36="","",ﾃﾞｰﾀ!C36)</f>
        <v/>
      </c>
      <c r="E197" s="283"/>
      <c r="F197" s="130" t="s">
        <v>44</v>
      </c>
      <c r="G197" s="282" t="str">
        <f>IF(ﾃﾞｰﾀ!G36="","",ﾃﾞｰﾀ!G36)</f>
        <v/>
      </c>
      <c r="H197" s="283"/>
      <c r="I197" s="24" t="s">
        <v>9</v>
      </c>
      <c r="J197" s="282" t="str">
        <f>IF(ﾃﾞｰﾀ!J36="","",ﾃﾞｰﾀ!J36)</f>
        <v/>
      </c>
      <c r="K197" s="295"/>
      <c r="L197" s="283"/>
      <c r="M197" s="296" t="s">
        <v>45</v>
      </c>
      <c r="N197" s="297"/>
      <c r="O197" s="22" t="str">
        <f>IF(ﾃﾞｰﾀ!M36="","",ﾃﾞｰﾀ!M36)</f>
        <v/>
      </c>
      <c r="AC197" s="25"/>
    </row>
    <row r="198" spans="2:29" s="3" customFormat="1" ht="28.5" customHeight="1" thickBot="1">
      <c r="B198" s="306"/>
      <c r="C198" s="26" t="s">
        <v>46</v>
      </c>
      <c r="D198" s="277" t="str">
        <f>ﾃﾞｰﾀ!N36</f>
        <v/>
      </c>
      <c r="E198" s="278"/>
      <c r="F198" s="278"/>
      <c r="G198" s="278"/>
      <c r="H198" s="278"/>
      <c r="I198" s="278"/>
      <c r="J198" s="278"/>
      <c r="K198" s="279"/>
      <c r="L198" s="44" t="e">
        <f>ﾃﾞｰﾀ!AA36</f>
        <v>#VALUE!</v>
      </c>
      <c r="M198" s="280" t="s">
        <v>55</v>
      </c>
      <c r="N198" s="281"/>
      <c r="O198" s="27" t="str">
        <f>IF(ﾃﾞｰﾀ!F36="","",ﾃﾞｰﾀ!F36)</f>
        <v/>
      </c>
      <c r="AC198" s="25"/>
    </row>
    <row r="199" spans="2:29" s="3" customFormat="1" ht="28.5" customHeight="1" thickTop="1">
      <c r="B199" s="304">
        <v>36</v>
      </c>
      <c r="C199" s="18" t="s">
        <v>6</v>
      </c>
      <c r="D199" s="298" t="str">
        <f>IF(ﾃﾞｰﾀ!A37="","",ﾃﾞｰﾀ!A37)</f>
        <v/>
      </c>
      <c r="E199" s="299"/>
      <c r="F199" s="19" t="s">
        <v>40</v>
      </c>
      <c r="G199" s="298" t="str">
        <f>IF(ﾃﾞｰﾀ!D37="","",ﾃﾞｰﾀ!D37)</f>
        <v/>
      </c>
      <c r="H199" s="299"/>
      <c r="I199" s="129" t="s">
        <v>11</v>
      </c>
      <c r="J199" s="298" t="str">
        <f>IF(ﾃﾞｰﾀ!H37="","",ﾃﾞｰﾀ!H37)</f>
        <v/>
      </c>
      <c r="K199" s="300"/>
      <c r="L199" s="299"/>
      <c r="M199" s="301" t="s">
        <v>41</v>
      </c>
      <c r="N199" s="302"/>
      <c r="O199" s="175" t="str">
        <f>IF(ﾃﾞｰﾀ!K37="","",ﾃﾞｰﾀ!K37)</f>
        <v/>
      </c>
      <c r="AC199" s="25"/>
    </row>
    <row r="200" spans="2:29" s="3" customFormat="1" ht="28.5" customHeight="1">
      <c r="B200" s="305"/>
      <c r="C200" s="20" t="s">
        <v>35</v>
      </c>
      <c r="D200" s="282" t="str">
        <f>IF(ﾃﾞｰﾀ!B37="","",ﾃﾞｰﾀ!B37)</f>
        <v/>
      </c>
      <c r="E200" s="283"/>
      <c r="F200" s="21" t="s">
        <v>56</v>
      </c>
      <c r="G200" s="46" t="str">
        <f>IF(ﾃﾞｰﾀ!E37="","",ﾃﾞｰﾀ!E37)</f>
        <v/>
      </c>
      <c r="H200" s="40" t="e">
        <f>ﾃﾞｰﾀ!O37&amp;"歳"</f>
        <v>#VALUE!</v>
      </c>
      <c r="I200" s="21" t="s">
        <v>42</v>
      </c>
      <c r="J200" s="282" t="str">
        <f>ﾃﾞｰﾀ!I37</f>
        <v/>
      </c>
      <c r="K200" s="295"/>
      <c r="L200" s="283"/>
      <c r="M200" s="307" t="s">
        <v>14</v>
      </c>
      <c r="N200" s="308"/>
      <c r="O200" s="22" t="str">
        <f>IF(ﾃﾞｰﾀ!L37="","",ﾃﾞｰﾀ!L37)</f>
        <v/>
      </c>
      <c r="AC200" s="25"/>
    </row>
    <row r="201" spans="2:29" s="3" customFormat="1" ht="28.5" customHeight="1">
      <c r="B201" s="305"/>
      <c r="C201" s="23" t="s">
        <v>43</v>
      </c>
      <c r="D201" s="282" t="str">
        <f>IF(ﾃﾞｰﾀ!C37="","",ﾃﾞｰﾀ!C37)</f>
        <v/>
      </c>
      <c r="E201" s="283"/>
      <c r="F201" s="130" t="s">
        <v>44</v>
      </c>
      <c r="G201" s="282" t="str">
        <f>IF(ﾃﾞｰﾀ!G37="","",ﾃﾞｰﾀ!G37)</f>
        <v/>
      </c>
      <c r="H201" s="283"/>
      <c r="I201" s="24" t="s">
        <v>9</v>
      </c>
      <c r="J201" s="282" t="str">
        <f>IF(ﾃﾞｰﾀ!J37="","",ﾃﾞｰﾀ!J37)</f>
        <v/>
      </c>
      <c r="K201" s="295"/>
      <c r="L201" s="283"/>
      <c r="M201" s="296" t="s">
        <v>45</v>
      </c>
      <c r="N201" s="297"/>
      <c r="O201" s="22" t="str">
        <f>IF(ﾃﾞｰﾀ!M37="","",ﾃﾞｰﾀ!M37)</f>
        <v/>
      </c>
      <c r="AC201" s="25"/>
    </row>
    <row r="202" spans="2:29" s="3" customFormat="1" ht="28.5" customHeight="1" thickBot="1">
      <c r="B202" s="306"/>
      <c r="C202" s="26" t="s">
        <v>46</v>
      </c>
      <c r="D202" s="277" t="str">
        <f>ﾃﾞｰﾀ!N37</f>
        <v/>
      </c>
      <c r="E202" s="278"/>
      <c r="F202" s="278"/>
      <c r="G202" s="278"/>
      <c r="H202" s="278"/>
      <c r="I202" s="278"/>
      <c r="J202" s="278"/>
      <c r="K202" s="279"/>
      <c r="L202" s="44" t="e">
        <f>ﾃﾞｰﾀ!AA37</f>
        <v>#VALUE!</v>
      </c>
      <c r="M202" s="280" t="s">
        <v>55</v>
      </c>
      <c r="N202" s="281"/>
      <c r="O202" s="27" t="str">
        <f>IF(ﾃﾞｰﾀ!F37="","",ﾃﾞｰﾀ!F37)</f>
        <v/>
      </c>
      <c r="AC202" s="25"/>
    </row>
    <row r="203" spans="2:29" s="3" customFormat="1" ht="28.5" customHeight="1" thickTop="1">
      <c r="B203" s="304">
        <v>37</v>
      </c>
      <c r="C203" s="18" t="s">
        <v>6</v>
      </c>
      <c r="D203" s="298" t="str">
        <f>IF(ﾃﾞｰﾀ!A38="","",ﾃﾞｰﾀ!A38)</f>
        <v/>
      </c>
      <c r="E203" s="299"/>
      <c r="F203" s="19" t="s">
        <v>40</v>
      </c>
      <c r="G203" s="298" t="str">
        <f>IF(ﾃﾞｰﾀ!D38="","",ﾃﾞｰﾀ!D38)</f>
        <v/>
      </c>
      <c r="H203" s="299"/>
      <c r="I203" s="129" t="s">
        <v>11</v>
      </c>
      <c r="J203" s="298" t="str">
        <f>IF(ﾃﾞｰﾀ!H38="","",ﾃﾞｰﾀ!H38)</f>
        <v/>
      </c>
      <c r="K203" s="300"/>
      <c r="L203" s="299"/>
      <c r="M203" s="301" t="s">
        <v>41</v>
      </c>
      <c r="N203" s="302"/>
      <c r="O203" s="175" t="str">
        <f>IF(ﾃﾞｰﾀ!K38="","",ﾃﾞｰﾀ!K38)</f>
        <v/>
      </c>
      <c r="AC203" s="25"/>
    </row>
    <row r="204" spans="2:29" s="3" customFormat="1" ht="28.5" customHeight="1">
      <c r="B204" s="305"/>
      <c r="C204" s="20" t="s">
        <v>35</v>
      </c>
      <c r="D204" s="282" t="str">
        <f>IF(ﾃﾞｰﾀ!B38="","",ﾃﾞｰﾀ!B38)</f>
        <v/>
      </c>
      <c r="E204" s="283"/>
      <c r="F204" s="21" t="s">
        <v>56</v>
      </c>
      <c r="G204" s="46" t="str">
        <f>IF(ﾃﾞｰﾀ!E38="","",ﾃﾞｰﾀ!E38)</f>
        <v/>
      </c>
      <c r="H204" s="40" t="e">
        <f>ﾃﾞｰﾀ!O38&amp;"歳"</f>
        <v>#VALUE!</v>
      </c>
      <c r="I204" s="21" t="s">
        <v>42</v>
      </c>
      <c r="J204" s="282" t="str">
        <f>ﾃﾞｰﾀ!I38</f>
        <v/>
      </c>
      <c r="K204" s="295"/>
      <c r="L204" s="283"/>
      <c r="M204" s="307" t="s">
        <v>14</v>
      </c>
      <c r="N204" s="308"/>
      <c r="O204" s="22" t="str">
        <f>IF(ﾃﾞｰﾀ!L38="","",ﾃﾞｰﾀ!L38)</f>
        <v/>
      </c>
      <c r="AC204" s="25"/>
    </row>
    <row r="205" spans="2:29" s="3" customFormat="1" ht="28.5" customHeight="1">
      <c r="B205" s="305"/>
      <c r="C205" s="23" t="s">
        <v>43</v>
      </c>
      <c r="D205" s="282" t="str">
        <f>IF(ﾃﾞｰﾀ!C38="","",ﾃﾞｰﾀ!C38)</f>
        <v/>
      </c>
      <c r="E205" s="283"/>
      <c r="F205" s="130" t="s">
        <v>44</v>
      </c>
      <c r="G205" s="282" t="str">
        <f>IF(ﾃﾞｰﾀ!G38="","",ﾃﾞｰﾀ!G38)</f>
        <v/>
      </c>
      <c r="H205" s="283"/>
      <c r="I205" s="24" t="s">
        <v>9</v>
      </c>
      <c r="J205" s="282" t="str">
        <f>IF(ﾃﾞｰﾀ!J38="","",ﾃﾞｰﾀ!J38)</f>
        <v/>
      </c>
      <c r="K205" s="295"/>
      <c r="L205" s="283"/>
      <c r="M205" s="296" t="s">
        <v>45</v>
      </c>
      <c r="N205" s="297"/>
      <c r="O205" s="22" t="str">
        <f>IF(ﾃﾞｰﾀ!M38="","",ﾃﾞｰﾀ!M38)</f>
        <v/>
      </c>
      <c r="AC205" s="25"/>
    </row>
    <row r="206" spans="2:29" s="3" customFormat="1" ht="28.5" customHeight="1" thickBot="1">
      <c r="B206" s="306"/>
      <c r="C206" s="26" t="s">
        <v>46</v>
      </c>
      <c r="D206" s="277" t="str">
        <f>ﾃﾞｰﾀ!N38</f>
        <v/>
      </c>
      <c r="E206" s="278"/>
      <c r="F206" s="278"/>
      <c r="G206" s="278"/>
      <c r="H206" s="278"/>
      <c r="I206" s="278"/>
      <c r="J206" s="278"/>
      <c r="K206" s="279"/>
      <c r="L206" s="44" t="e">
        <f>ﾃﾞｰﾀ!AA38</f>
        <v>#VALUE!</v>
      </c>
      <c r="M206" s="280" t="s">
        <v>55</v>
      </c>
      <c r="N206" s="281"/>
      <c r="O206" s="27" t="str">
        <f>IF(ﾃﾞｰﾀ!F38="","",ﾃﾞｰﾀ!F38)</f>
        <v/>
      </c>
      <c r="AC206" s="25"/>
    </row>
    <row r="207" spans="2:29" s="3" customFormat="1" ht="28.5" customHeight="1" thickTop="1">
      <c r="B207" s="304">
        <v>38</v>
      </c>
      <c r="C207" s="18" t="s">
        <v>6</v>
      </c>
      <c r="D207" s="298" t="str">
        <f>IF(ﾃﾞｰﾀ!A39="","",ﾃﾞｰﾀ!A39)</f>
        <v/>
      </c>
      <c r="E207" s="299"/>
      <c r="F207" s="19" t="s">
        <v>40</v>
      </c>
      <c r="G207" s="298" t="str">
        <f>IF(ﾃﾞｰﾀ!D39="","",ﾃﾞｰﾀ!D39)</f>
        <v/>
      </c>
      <c r="H207" s="299"/>
      <c r="I207" s="129" t="s">
        <v>11</v>
      </c>
      <c r="J207" s="298" t="str">
        <f>IF(ﾃﾞｰﾀ!H39="","",ﾃﾞｰﾀ!H39)</f>
        <v/>
      </c>
      <c r="K207" s="300"/>
      <c r="L207" s="299"/>
      <c r="M207" s="301" t="s">
        <v>41</v>
      </c>
      <c r="N207" s="302"/>
      <c r="O207" s="175" t="str">
        <f>IF(ﾃﾞｰﾀ!K39="","",ﾃﾞｰﾀ!K39)</f>
        <v/>
      </c>
      <c r="AC207" s="25"/>
    </row>
    <row r="208" spans="2:29" s="3" customFormat="1" ht="28.5" customHeight="1">
      <c r="B208" s="305"/>
      <c r="C208" s="20" t="s">
        <v>35</v>
      </c>
      <c r="D208" s="282" t="str">
        <f>IF(ﾃﾞｰﾀ!B39="","",ﾃﾞｰﾀ!B39)</f>
        <v/>
      </c>
      <c r="E208" s="283"/>
      <c r="F208" s="21" t="s">
        <v>56</v>
      </c>
      <c r="G208" s="46" t="str">
        <f>IF(ﾃﾞｰﾀ!E39="","",ﾃﾞｰﾀ!E39)</f>
        <v/>
      </c>
      <c r="H208" s="40" t="e">
        <f>ﾃﾞｰﾀ!O39&amp;"歳"</f>
        <v>#VALUE!</v>
      </c>
      <c r="I208" s="21" t="s">
        <v>42</v>
      </c>
      <c r="J208" s="282" t="str">
        <f>ﾃﾞｰﾀ!I39</f>
        <v/>
      </c>
      <c r="K208" s="295"/>
      <c r="L208" s="283"/>
      <c r="M208" s="307" t="s">
        <v>14</v>
      </c>
      <c r="N208" s="308"/>
      <c r="O208" s="22" t="str">
        <f>IF(ﾃﾞｰﾀ!L39="","",ﾃﾞｰﾀ!L39)</f>
        <v/>
      </c>
      <c r="AC208" s="25"/>
    </row>
    <row r="209" spans="2:30" s="3" customFormat="1" ht="28.5" customHeight="1">
      <c r="B209" s="305"/>
      <c r="C209" s="23" t="s">
        <v>43</v>
      </c>
      <c r="D209" s="282" t="str">
        <f>IF(ﾃﾞｰﾀ!C39="","",ﾃﾞｰﾀ!C39)</f>
        <v/>
      </c>
      <c r="E209" s="283"/>
      <c r="F209" s="130" t="s">
        <v>44</v>
      </c>
      <c r="G209" s="282" t="str">
        <f>IF(ﾃﾞｰﾀ!G39="","",ﾃﾞｰﾀ!G39)</f>
        <v/>
      </c>
      <c r="H209" s="283"/>
      <c r="I209" s="24" t="s">
        <v>9</v>
      </c>
      <c r="J209" s="282" t="str">
        <f>IF(ﾃﾞｰﾀ!J39="","",ﾃﾞｰﾀ!J39)</f>
        <v/>
      </c>
      <c r="K209" s="295"/>
      <c r="L209" s="283"/>
      <c r="M209" s="296" t="s">
        <v>45</v>
      </c>
      <c r="N209" s="297"/>
      <c r="O209" s="22" t="str">
        <f>IF(ﾃﾞｰﾀ!M39="","",ﾃﾞｰﾀ!M39)</f>
        <v/>
      </c>
      <c r="AC209" s="25"/>
    </row>
    <row r="210" spans="2:30" s="3" customFormat="1" ht="28.5" customHeight="1" thickBot="1">
      <c r="B210" s="306"/>
      <c r="C210" s="26" t="s">
        <v>46</v>
      </c>
      <c r="D210" s="277" t="str">
        <f>ﾃﾞｰﾀ!N39</f>
        <v/>
      </c>
      <c r="E210" s="278"/>
      <c r="F210" s="278"/>
      <c r="G210" s="278"/>
      <c r="H210" s="278"/>
      <c r="I210" s="278"/>
      <c r="J210" s="278"/>
      <c r="K210" s="279"/>
      <c r="L210" s="44" t="e">
        <f>ﾃﾞｰﾀ!AA39</f>
        <v>#VALUE!</v>
      </c>
      <c r="M210" s="280" t="s">
        <v>55</v>
      </c>
      <c r="N210" s="281"/>
      <c r="O210" s="27" t="str">
        <f>IF(ﾃﾞｰﾀ!F39="","",ﾃﾞｰﾀ!F39)</f>
        <v/>
      </c>
      <c r="AC210" s="25"/>
    </row>
    <row r="211" spans="2:30" ht="12" customHeight="1" thickTop="1">
      <c r="R211" s="3"/>
      <c r="S211" s="3"/>
      <c r="T211" s="3"/>
      <c r="U211" s="3"/>
      <c r="V211" s="3"/>
      <c r="W211" s="3"/>
      <c r="X211" s="3"/>
      <c r="Y211" s="3"/>
      <c r="Z211" s="3"/>
      <c r="AA211" s="3"/>
      <c r="AB211" s="3"/>
      <c r="AC211" s="25"/>
      <c r="AD211" s="3"/>
    </row>
    <row r="212" spans="2:30" ht="12" customHeight="1">
      <c r="L212" s="275" t="str">
        <f>IF(E25="","",E25&amp;"　様")</f>
        <v/>
      </c>
      <c r="M212" s="275"/>
      <c r="N212" s="275"/>
      <c r="O212" s="275"/>
      <c r="R212" s="3"/>
      <c r="S212" s="3"/>
      <c r="T212" s="3"/>
      <c r="U212" s="3"/>
      <c r="V212" s="3"/>
      <c r="W212" s="3"/>
      <c r="X212" s="3"/>
      <c r="Y212" s="3"/>
      <c r="Z212" s="3"/>
      <c r="AA212" s="3"/>
      <c r="AB212" s="3"/>
      <c r="AC212" s="25"/>
      <c r="AD212" s="3"/>
    </row>
    <row r="213" spans="2:30" ht="12" customHeight="1" thickBot="1">
      <c r="L213" s="276"/>
      <c r="M213" s="276"/>
      <c r="N213" s="276"/>
      <c r="O213" s="276"/>
      <c r="R213" s="3"/>
      <c r="S213" s="3"/>
      <c r="T213" s="3"/>
      <c r="U213" s="3"/>
      <c r="V213" s="3"/>
      <c r="W213" s="3"/>
      <c r="X213" s="3"/>
      <c r="Y213" s="3"/>
      <c r="Z213" s="3"/>
      <c r="AA213" s="3"/>
      <c r="AB213" s="3"/>
      <c r="AC213" s="25"/>
      <c r="AD213" s="3"/>
    </row>
    <row r="214" spans="2:30" s="3" customFormat="1" ht="28.5" customHeight="1" thickTop="1">
      <c r="B214" s="304">
        <v>39</v>
      </c>
      <c r="C214" s="18" t="s">
        <v>6</v>
      </c>
      <c r="D214" s="298" t="str">
        <f>IF(ﾃﾞｰﾀ!A40="","",ﾃﾞｰﾀ!A40)</f>
        <v/>
      </c>
      <c r="E214" s="299"/>
      <c r="F214" s="19" t="s">
        <v>40</v>
      </c>
      <c r="G214" s="298" t="str">
        <f>IF(ﾃﾞｰﾀ!D40="","",ﾃﾞｰﾀ!D40)</f>
        <v/>
      </c>
      <c r="H214" s="299"/>
      <c r="I214" s="129" t="s">
        <v>11</v>
      </c>
      <c r="J214" s="298" t="str">
        <f>IF(ﾃﾞｰﾀ!H40="","",ﾃﾞｰﾀ!H40)</f>
        <v/>
      </c>
      <c r="K214" s="300"/>
      <c r="L214" s="299"/>
      <c r="M214" s="301" t="s">
        <v>41</v>
      </c>
      <c r="N214" s="302"/>
      <c r="O214" s="175" t="str">
        <f>IF(ﾃﾞｰﾀ!K40="","",ﾃﾞｰﾀ!K40)</f>
        <v/>
      </c>
      <c r="AC214" s="25"/>
    </row>
    <row r="215" spans="2:30" s="3" customFormat="1" ht="28.5" customHeight="1">
      <c r="B215" s="305"/>
      <c r="C215" s="20" t="s">
        <v>35</v>
      </c>
      <c r="D215" s="282" t="str">
        <f>IF(ﾃﾞｰﾀ!B40="","",ﾃﾞｰﾀ!B40)</f>
        <v/>
      </c>
      <c r="E215" s="283"/>
      <c r="F215" s="21" t="s">
        <v>56</v>
      </c>
      <c r="G215" s="46" t="str">
        <f>IF(ﾃﾞｰﾀ!E40="","",ﾃﾞｰﾀ!E40)</f>
        <v/>
      </c>
      <c r="H215" s="40" t="e">
        <f>ﾃﾞｰﾀ!O40&amp;"歳"</f>
        <v>#VALUE!</v>
      </c>
      <c r="I215" s="21" t="s">
        <v>42</v>
      </c>
      <c r="J215" s="282" t="str">
        <f>ﾃﾞｰﾀ!I40</f>
        <v/>
      </c>
      <c r="K215" s="295"/>
      <c r="L215" s="283"/>
      <c r="M215" s="307" t="s">
        <v>14</v>
      </c>
      <c r="N215" s="308"/>
      <c r="O215" s="22" t="str">
        <f>IF(ﾃﾞｰﾀ!L40="","",ﾃﾞｰﾀ!L40)</f>
        <v/>
      </c>
      <c r="AC215" s="25"/>
    </row>
    <row r="216" spans="2:30" s="3" customFormat="1" ht="28.5" customHeight="1">
      <c r="B216" s="305"/>
      <c r="C216" s="23" t="s">
        <v>43</v>
      </c>
      <c r="D216" s="282" t="str">
        <f>IF(ﾃﾞｰﾀ!C40="","",ﾃﾞｰﾀ!C40)</f>
        <v/>
      </c>
      <c r="E216" s="283"/>
      <c r="F216" s="130" t="s">
        <v>44</v>
      </c>
      <c r="G216" s="282" t="str">
        <f>IF(ﾃﾞｰﾀ!G40="","",ﾃﾞｰﾀ!G40)</f>
        <v/>
      </c>
      <c r="H216" s="283"/>
      <c r="I216" s="24" t="s">
        <v>9</v>
      </c>
      <c r="J216" s="282" t="str">
        <f>IF(ﾃﾞｰﾀ!J40="","",ﾃﾞｰﾀ!J40)</f>
        <v/>
      </c>
      <c r="K216" s="295"/>
      <c r="L216" s="283"/>
      <c r="M216" s="296" t="s">
        <v>45</v>
      </c>
      <c r="N216" s="297"/>
      <c r="O216" s="22" t="str">
        <f>IF(ﾃﾞｰﾀ!M40="","",ﾃﾞｰﾀ!M40)</f>
        <v/>
      </c>
      <c r="AC216" s="25"/>
    </row>
    <row r="217" spans="2:30" s="3" customFormat="1" ht="28.5" customHeight="1" thickBot="1">
      <c r="B217" s="306"/>
      <c r="C217" s="26" t="s">
        <v>46</v>
      </c>
      <c r="D217" s="277" t="str">
        <f>ﾃﾞｰﾀ!N40</f>
        <v/>
      </c>
      <c r="E217" s="278"/>
      <c r="F217" s="278"/>
      <c r="G217" s="278"/>
      <c r="H217" s="278"/>
      <c r="I217" s="278"/>
      <c r="J217" s="278"/>
      <c r="K217" s="279"/>
      <c r="L217" s="44" t="e">
        <f>ﾃﾞｰﾀ!AA40</f>
        <v>#VALUE!</v>
      </c>
      <c r="M217" s="280" t="s">
        <v>55</v>
      </c>
      <c r="N217" s="281"/>
      <c r="O217" s="27" t="str">
        <f>IF(ﾃﾞｰﾀ!F40="","",ﾃﾞｰﾀ!F40)</f>
        <v/>
      </c>
      <c r="AC217" s="25"/>
    </row>
    <row r="218" spans="2:30" s="3" customFormat="1" ht="28.5" customHeight="1" thickTop="1">
      <c r="B218" s="304">
        <v>40</v>
      </c>
      <c r="C218" s="18" t="s">
        <v>6</v>
      </c>
      <c r="D218" s="298" t="str">
        <f>IF(ﾃﾞｰﾀ!A41="","",ﾃﾞｰﾀ!A41)</f>
        <v/>
      </c>
      <c r="E218" s="299"/>
      <c r="F218" s="19" t="s">
        <v>40</v>
      </c>
      <c r="G218" s="298" t="str">
        <f>IF(ﾃﾞｰﾀ!D41="","",ﾃﾞｰﾀ!D41)</f>
        <v/>
      </c>
      <c r="H218" s="299"/>
      <c r="I218" s="129" t="s">
        <v>11</v>
      </c>
      <c r="J218" s="298" t="str">
        <f>IF(ﾃﾞｰﾀ!H41="","",ﾃﾞｰﾀ!H41)</f>
        <v/>
      </c>
      <c r="K218" s="300"/>
      <c r="L218" s="299"/>
      <c r="M218" s="301" t="s">
        <v>41</v>
      </c>
      <c r="N218" s="302"/>
      <c r="O218" s="175" t="str">
        <f>IF(ﾃﾞｰﾀ!K41="","",ﾃﾞｰﾀ!K41)</f>
        <v/>
      </c>
      <c r="AC218" s="25"/>
    </row>
    <row r="219" spans="2:30" s="3" customFormat="1" ht="28.5" customHeight="1">
      <c r="B219" s="305"/>
      <c r="C219" s="20" t="s">
        <v>35</v>
      </c>
      <c r="D219" s="282" t="str">
        <f>IF(ﾃﾞｰﾀ!B41="","",ﾃﾞｰﾀ!B41)</f>
        <v/>
      </c>
      <c r="E219" s="283"/>
      <c r="F219" s="21" t="s">
        <v>56</v>
      </c>
      <c r="G219" s="46" t="str">
        <f>IF(ﾃﾞｰﾀ!E41="","",ﾃﾞｰﾀ!E41)</f>
        <v/>
      </c>
      <c r="H219" s="40" t="e">
        <f>ﾃﾞｰﾀ!O41&amp;"歳"</f>
        <v>#VALUE!</v>
      </c>
      <c r="I219" s="21" t="s">
        <v>42</v>
      </c>
      <c r="J219" s="282" t="str">
        <f>ﾃﾞｰﾀ!I41</f>
        <v/>
      </c>
      <c r="K219" s="295"/>
      <c r="L219" s="283"/>
      <c r="M219" s="307" t="s">
        <v>14</v>
      </c>
      <c r="N219" s="308"/>
      <c r="O219" s="22" t="str">
        <f>IF(ﾃﾞｰﾀ!L41="","",ﾃﾞｰﾀ!L41)</f>
        <v/>
      </c>
      <c r="AC219" s="25"/>
    </row>
    <row r="220" spans="2:30" s="3" customFormat="1" ht="28.5" customHeight="1">
      <c r="B220" s="305"/>
      <c r="C220" s="23" t="s">
        <v>43</v>
      </c>
      <c r="D220" s="282" t="str">
        <f>IF(ﾃﾞｰﾀ!C41="","",ﾃﾞｰﾀ!C41)</f>
        <v/>
      </c>
      <c r="E220" s="283"/>
      <c r="F220" s="130" t="s">
        <v>44</v>
      </c>
      <c r="G220" s="282" t="str">
        <f>IF(ﾃﾞｰﾀ!G41="","",ﾃﾞｰﾀ!G41)</f>
        <v/>
      </c>
      <c r="H220" s="283"/>
      <c r="I220" s="24" t="s">
        <v>9</v>
      </c>
      <c r="J220" s="282" t="str">
        <f>IF(ﾃﾞｰﾀ!J41="","",ﾃﾞｰﾀ!J41)</f>
        <v/>
      </c>
      <c r="K220" s="295"/>
      <c r="L220" s="283"/>
      <c r="M220" s="296" t="s">
        <v>45</v>
      </c>
      <c r="N220" s="297"/>
      <c r="O220" s="22" t="str">
        <f>IF(ﾃﾞｰﾀ!M41="","",ﾃﾞｰﾀ!M41)</f>
        <v/>
      </c>
      <c r="AC220" s="25"/>
    </row>
    <row r="221" spans="2:30" s="3" customFormat="1" ht="28.5" customHeight="1" thickBot="1">
      <c r="B221" s="306"/>
      <c r="C221" s="26" t="s">
        <v>46</v>
      </c>
      <c r="D221" s="277" t="str">
        <f>ﾃﾞｰﾀ!N41</f>
        <v/>
      </c>
      <c r="E221" s="278"/>
      <c r="F221" s="278"/>
      <c r="G221" s="278"/>
      <c r="H221" s="278"/>
      <c r="I221" s="278"/>
      <c r="J221" s="278"/>
      <c r="K221" s="279"/>
      <c r="L221" s="44" t="e">
        <f>ﾃﾞｰﾀ!AA41</f>
        <v>#VALUE!</v>
      </c>
      <c r="M221" s="280" t="s">
        <v>55</v>
      </c>
      <c r="N221" s="281"/>
      <c r="O221" s="27" t="str">
        <f>IF(ﾃﾞｰﾀ!F41="","",ﾃﾞｰﾀ!F41)</f>
        <v/>
      </c>
      <c r="AC221" s="25"/>
    </row>
    <row r="222" spans="2:30" s="5" customFormat="1" ht="27.75" customHeight="1" thickTop="1">
      <c r="B222" s="303"/>
      <c r="C222" s="66"/>
      <c r="D222" s="269"/>
      <c r="E222" s="269"/>
      <c r="F222" s="54"/>
      <c r="G222" s="55"/>
      <c r="H222" s="56"/>
      <c r="I222" s="54"/>
      <c r="J222" s="269"/>
      <c r="K222" s="269"/>
      <c r="L222" s="269"/>
      <c r="M222" s="269"/>
      <c r="N222" s="269"/>
      <c r="O222" s="57"/>
    </row>
    <row r="223" spans="2:30" s="5" customFormat="1" ht="27.75" customHeight="1">
      <c r="B223" s="303"/>
      <c r="C223" s="33"/>
      <c r="D223" s="269"/>
      <c r="E223" s="269"/>
      <c r="F223" s="64"/>
      <c r="G223" s="269"/>
      <c r="H223" s="269"/>
      <c r="I223" s="54"/>
      <c r="J223" s="269"/>
      <c r="K223" s="269"/>
      <c r="L223" s="269"/>
      <c r="M223" s="274"/>
      <c r="N223" s="274"/>
      <c r="O223" s="57"/>
    </row>
    <row r="224" spans="2:30" s="5" customFormat="1" ht="27.75" customHeight="1">
      <c r="B224" s="303"/>
      <c r="C224" s="33"/>
      <c r="D224" s="269"/>
      <c r="E224" s="269"/>
      <c r="F224" s="269"/>
      <c r="G224" s="269"/>
      <c r="H224" s="269"/>
      <c r="I224" s="269"/>
      <c r="J224" s="269"/>
      <c r="K224" s="269"/>
      <c r="L224" s="58"/>
      <c r="M224" s="269"/>
      <c r="N224" s="269"/>
      <c r="O224" s="57"/>
    </row>
    <row r="225" spans="2:15" s="5" customFormat="1" ht="27.75" customHeight="1">
      <c r="B225" s="303"/>
      <c r="C225" s="66"/>
      <c r="D225" s="274"/>
      <c r="E225" s="274"/>
      <c r="F225" s="59"/>
      <c r="G225" s="274"/>
      <c r="H225" s="274"/>
      <c r="I225" s="66"/>
      <c r="J225" s="274"/>
      <c r="K225" s="274"/>
      <c r="L225" s="274"/>
      <c r="M225" s="274"/>
      <c r="N225" s="274"/>
      <c r="O225" s="57"/>
    </row>
    <row r="226" spans="2:15" s="5" customFormat="1" ht="27.75" customHeight="1">
      <c r="B226" s="303"/>
      <c r="C226" s="66"/>
      <c r="D226" s="269"/>
      <c r="E226" s="269"/>
      <c r="F226" s="54"/>
      <c r="G226" s="55"/>
      <c r="H226" s="56"/>
      <c r="I226" s="54"/>
      <c r="J226" s="269"/>
      <c r="K226" s="269"/>
      <c r="L226" s="269"/>
      <c r="M226" s="269"/>
      <c r="N226" s="269"/>
      <c r="O226" s="57"/>
    </row>
    <row r="227" spans="2:15" s="5" customFormat="1" ht="27.75" customHeight="1">
      <c r="B227" s="303"/>
      <c r="C227" s="33"/>
      <c r="D227" s="269"/>
      <c r="E227" s="269"/>
      <c r="F227" s="64"/>
      <c r="G227" s="269"/>
      <c r="H227" s="269"/>
      <c r="I227" s="54"/>
      <c r="J227" s="269"/>
      <c r="K227" s="269"/>
      <c r="L227" s="269"/>
      <c r="M227" s="274"/>
      <c r="N227" s="274"/>
      <c r="O227" s="57"/>
    </row>
    <row r="228" spans="2:15" s="5" customFormat="1" ht="27.75" customHeight="1">
      <c r="B228" s="303"/>
      <c r="C228" s="33"/>
      <c r="D228" s="269"/>
      <c r="E228" s="269"/>
      <c r="F228" s="269"/>
      <c r="G228" s="269"/>
      <c r="H228" s="269"/>
      <c r="I228" s="269"/>
      <c r="J228" s="269"/>
      <c r="K228" s="269"/>
      <c r="L228" s="58"/>
      <c r="M228" s="269"/>
      <c r="N228" s="269"/>
      <c r="O228" s="57"/>
    </row>
    <row r="229" spans="2:15" s="5" customFormat="1" ht="27.75" customHeight="1">
      <c r="B229" s="303"/>
      <c r="C229" s="66"/>
      <c r="D229" s="274"/>
      <c r="E229" s="274"/>
      <c r="F229" s="59"/>
      <c r="G229" s="274"/>
      <c r="H229" s="274"/>
      <c r="I229" s="66"/>
      <c r="J229" s="274"/>
      <c r="K229" s="274"/>
      <c r="L229" s="274"/>
      <c r="M229" s="274"/>
      <c r="N229" s="274"/>
      <c r="O229" s="57"/>
    </row>
    <row r="230" spans="2:15" s="5" customFormat="1" ht="27.75" customHeight="1">
      <c r="B230" s="303"/>
      <c r="C230" s="66"/>
      <c r="D230" s="269"/>
      <c r="E230" s="269"/>
      <c r="F230" s="54"/>
      <c r="G230" s="55"/>
      <c r="H230" s="56"/>
      <c r="I230" s="54"/>
      <c r="J230" s="269"/>
      <c r="K230" s="269"/>
      <c r="L230" s="269"/>
      <c r="M230" s="269"/>
      <c r="N230" s="269"/>
      <c r="O230" s="57"/>
    </row>
    <row r="231" spans="2:15" s="5" customFormat="1" ht="27.75" customHeight="1">
      <c r="B231" s="303"/>
      <c r="C231" s="33"/>
      <c r="D231" s="269"/>
      <c r="E231" s="269"/>
      <c r="F231" s="64"/>
      <c r="G231" s="269"/>
      <c r="H231" s="269"/>
      <c r="I231" s="54"/>
      <c r="J231" s="269"/>
      <c r="K231" s="269"/>
      <c r="L231" s="269"/>
      <c r="M231" s="274"/>
      <c r="N231" s="274"/>
      <c r="O231" s="57"/>
    </row>
    <row r="232" spans="2:15" s="5" customFormat="1" ht="27.75" customHeight="1">
      <c r="B232" s="303"/>
      <c r="C232" s="33"/>
      <c r="D232" s="269"/>
      <c r="E232" s="269"/>
      <c r="F232" s="269"/>
      <c r="G232" s="269"/>
      <c r="H232" s="269"/>
      <c r="I232" s="269"/>
      <c r="J232" s="269"/>
      <c r="K232" s="269"/>
      <c r="L232" s="58"/>
      <c r="M232" s="269"/>
      <c r="N232" s="269"/>
      <c r="O232" s="57"/>
    </row>
  </sheetData>
  <mergeCells count="679">
    <mergeCell ref="B17:B21"/>
    <mergeCell ref="C17:D17"/>
    <mergeCell ref="E17:N17"/>
    <mergeCell ref="C18:D19"/>
    <mergeCell ref="E18:N18"/>
    <mergeCell ref="E19:N19"/>
    <mergeCell ref="C7:D7"/>
    <mergeCell ref="E7:N7"/>
    <mergeCell ref="C8:D8"/>
    <mergeCell ref="E8:N8"/>
    <mergeCell ref="C20:D20"/>
    <mergeCell ref="E20:N20"/>
    <mergeCell ref="C21:D21"/>
    <mergeCell ref="E21:N21"/>
    <mergeCell ref="B2:B9"/>
    <mergeCell ref="B11:B15"/>
    <mergeCell ref="C12:D13"/>
    <mergeCell ref="C15:D15"/>
    <mergeCell ref="E15:N15"/>
    <mergeCell ref="E14:N14"/>
    <mergeCell ref="E12:N12"/>
    <mergeCell ref="E13:N13"/>
    <mergeCell ref="E11:N11"/>
    <mergeCell ref="C2:D2"/>
    <mergeCell ref="C25:D25"/>
    <mergeCell ref="E25:H25"/>
    <mergeCell ref="B26:B32"/>
    <mergeCell ref="C26:D28"/>
    <mergeCell ref="E26:H26"/>
    <mergeCell ref="J26:O26"/>
    <mergeCell ref="E27:H28"/>
    <mergeCell ref="J27:K27"/>
    <mergeCell ref="M27:O27"/>
    <mergeCell ref="K28:L28"/>
    <mergeCell ref="N28:O28"/>
    <mergeCell ref="C29:D29"/>
    <mergeCell ref="C32:D32"/>
    <mergeCell ref="E32:H32"/>
    <mergeCell ref="K32:L32"/>
    <mergeCell ref="N32:O32"/>
    <mergeCell ref="K33:L33"/>
    <mergeCell ref="N33:O33"/>
    <mergeCell ref="E29:H29"/>
    <mergeCell ref="K29:L29"/>
    <mergeCell ref="N29:O29"/>
    <mergeCell ref="C30:D30"/>
    <mergeCell ref="E30:H30"/>
    <mergeCell ref="C31:D31"/>
    <mergeCell ref="E31:H31"/>
    <mergeCell ref="J31:L31"/>
    <mergeCell ref="M31:O31"/>
    <mergeCell ref="D38:E38"/>
    <mergeCell ref="G38:H38"/>
    <mergeCell ref="J38:L38"/>
    <mergeCell ref="M38:N38"/>
    <mergeCell ref="D39:K39"/>
    <mergeCell ref="M39:N39"/>
    <mergeCell ref="K34:L34"/>
    <mergeCell ref="N34:O34"/>
    <mergeCell ref="B36:B39"/>
    <mergeCell ref="D36:E36"/>
    <mergeCell ref="G36:H36"/>
    <mergeCell ref="J36:L36"/>
    <mergeCell ref="M36:N36"/>
    <mergeCell ref="D37:E37"/>
    <mergeCell ref="J37:L37"/>
    <mergeCell ref="M37:N37"/>
    <mergeCell ref="J42:L42"/>
    <mergeCell ref="M42:N42"/>
    <mergeCell ref="D43:K43"/>
    <mergeCell ref="M43:N43"/>
    <mergeCell ref="B44:B47"/>
    <mergeCell ref="D44:E44"/>
    <mergeCell ref="G44:H44"/>
    <mergeCell ref="J44:L44"/>
    <mergeCell ref="M44:N44"/>
    <mergeCell ref="D45:E45"/>
    <mergeCell ref="B40:B43"/>
    <mergeCell ref="D40:E40"/>
    <mergeCell ref="G40:H40"/>
    <mergeCell ref="J40:L40"/>
    <mergeCell ref="M40:N40"/>
    <mergeCell ref="D41:E41"/>
    <mergeCell ref="J41:L41"/>
    <mergeCell ref="M41:N41"/>
    <mergeCell ref="D42:E42"/>
    <mergeCell ref="G42:H42"/>
    <mergeCell ref="B51:B54"/>
    <mergeCell ref="D51:E51"/>
    <mergeCell ref="G51:H51"/>
    <mergeCell ref="J51:L51"/>
    <mergeCell ref="M51:N51"/>
    <mergeCell ref="D52:E52"/>
    <mergeCell ref="J52:L52"/>
    <mergeCell ref="J45:L45"/>
    <mergeCell ref="M45:N45"/>
    <mergeCell ref="D46:E46"/>
    <mergeCell ref="G46:H46"/>
    <mergeCell ref="J46:L46"/>
    <mergeCell ref="M46:N46"/>
    <mergeCell ref="M52:N52"/>
    <mergeCell ref="D53:E53"/>
    <mergeCell ref="G53:H53"/>
    <mergeCell ref="J53:L53"/>
    <mergeCell ref="M53:N53"/>
    <mergeCell ref="D54:K54"/>
    <mergeCell ref="M54:N54"/>
    <mergeCell ref="D47:K47"/>
    <mergeCell ref="M47:N47"/>
    <mergeCell ref="L49:O50"/>
    <mergeCell ref="D65:E65"/>
    <mergeCell ref="G65:H65"/>
    <mergeCell ref="J65:L65"/>
    <mergeCell ref="M65:N65"/>
    <mergeCell ref="B55:B58"/>
    <mergeCell ref="D55:E55"/>
    <mergeCell ref="G55:H55"/>
    <mergeCell ref="J55:L55"/>
    <mergeCell ref="M55:N55"/>
    <mergeCell ref="D56:E56"/>
    <mergeCell ref="J56:L56"/>
    <mergeCell ref="M56:N56"/>
    <mergeCell ref="D57:E57"/>
    <mergeCell ref="G57:H57"/>
    <mergeCell ref="J57:L57"/>
    <mergeCell ref="M57:N57"/>
    <mergeCell ref="D58:K58"/>
    <mergeCell ref="M58:N58"/>
    <mergeCell ref="D66:K66"/>
    <mergeCell ref="M66:N66"/>
    <mergeCell ref="D62:K62"/>
    <mergeCell ref="M62:N62"/>
    <mergeCell ref="B63:B66"/>
    <mergeCell ref="D63:E63"/>
    <mergeCell ref="G63:H63"/>
    <mergeCell ref="J63:L63"/>
    <mergeCell ref="M63:N63"/>
    <mergeCell ref="D64:E64"/>
    <mergeCell ref="J64:L64"/>
    <mergeCell ref="M64:N64"/>
    <mergeCell ref="B59:B62"/>
    <mergeCell ref="J60:L60"/>
    <mergeCell ref="M60:N60"/>
    <mergeCell ref="D61:E61"/>
    <mergeCell ref="G61:H61"/>
    <mergeCell ref="J61:L61"/>
    <mergeCell ref="M61:N61"/>
    <mergeCell ref="D59:E59"/>
    <mergeCell ref="G59:H59"/>
    <mergeCell ref="J59:L59"/>
    <mergeCell ref="M59:N59"/>
    <mergeCell ref="D60:E60"/>
    <mergeCell ref="B67:B70"/>
    <mergeCell ref="D67:E67"/>
    <mergeCell ref="G67:H67"/>
    <mergeCell ref="J67:L67"/>
    <mergeCell ref="M67:N67"/>
    <mergeCell ref="D68:E68"/>
    <mergeCell ref="J68:L68"/>
    <mergeCell ref="M68:N68"/>
    <mergeCell ref="D69:E69"/>
    <mergeCell ref="G69:H69"/>
    <mergeCell ref="J69:L69"/>
    <mergeCell ref="M69:N69"/>
    <mergeCell ref="D70:K70"/>
    <mergeCell ref="M70:N70"/>
    <mergeCell ref="L73:O74"/>
    <mergeCell ref="D75:E75"/>
    <mergeCell ref="G75:H75"/>
    <mergeCell ref="J75:L75"/>
    <mergeCell ref="M75:N75"/>
    <mergeCell ref="D81:E81"/>
    <mergeCell ref="G81:H81"/>
    <mergeCell ref="J81:L81"/>
    <mergeCell ref="M81:N81"/>
    <mergeCell ref="D82:K82"/>
    <mergeCell ref="M82:N82"/>
    <mergeCell ref="D78:K78"/>
    <mergeCell ref="M78:N78"/>
    <mergeCell ref="B79:B82"/>
    <mergeCell ref="D79:E79"/>
    <mergeCell ref="G79:H79"/>
    <mergeCell ref="J79:L79"/>
    <mergeCell ref="M79:N79"/>
    <mergeCell ref="D80:E80"/>
    <mergeCell ref="J80:L80"/>
    <mergeCell ref="M80:N80"/>
    <mergeCell ref="B75:B78"/>
    <mergeCell ref="D76:E76"/>
    <mergeCell ref="J76:L76"/>
    <mergeCell ref="M76:N76"/>
    <mergeCell ref="D77:E77"/>
    <mergeCell ref="G77:H77"/>
    <mergeCell ref="J77:L77"/>
    <mergeCell ref="M77:N77"/>
    <mergeCell ref="D93:E93"/>
    <mergeCell ref="G93:H93"/>
    <mergeCell ref="J93:L93"/>
    <mergeCell ref="M93:N93"/>
    <mergeCell ref="B83:B86"/>
    <mergeCell ref="D83:E83"/>
    <mergeCell ref="G83:H83"/>
    <mergeCell ref="J83:L83"/>
    <mergeCell ref="M83:N83"/>
    <mergeCell ref="D84:E84"/>
    <mergeCell ref="J84:L84"/>
    <mergeCell ref="M84:N84"/>
    <mergeCell ref="D85:E85"/>
    <mergeCell ref="G85:H85"/>
    <mergeCell ref="J85:L85"/>
    <mergeCell ref="M85:N85"/>
    <mergeCell ref="D86:K86"/>
    <mergeCell ref="M86:N86"/>
    <mergeCell ref="D94:K94"/>
    <mergeCell ref="M94:N94"/>
    <mergeCell ref="D90:K90"/>
    <mergeCell ref="M90:N90"/>
    <mergeCell ref="B91:B94"/>
    <mergeCell ref="D91:E91"/>
    <mergeCell ref="G91:H91"/>
    <mergeCell ref="J91:L91"/>
    <mergeCell ref="M91:N91"/>
    <mergeCell ref="D92:E92"/>
    <mergeCell ref="J92:L92"/>
    <mergeCell ref="M92:N92"/>
    <mergeCell ref="B87:B90"/>
    <mergeCell ref="J88:L88"/>
    <mergeCell ref="M88:N88"/>
    <mergeCell ref="D89:E89"/>
    <mergeCell ref="G89:H89"/>
    <mergeCell ref="J89:L89"/>
    <mergeCell ref="M89:N89"/>
    <mergeCell ref="D87:E87"/>
    <mergeCell ref="G87:H87"/>
    <mergeCell ref="J87:L87"/>
    <mergeCell ref="M87:N87"/>
    <mergeCell ref="D88:E88"/>
    <mergeCell ref="D110:K110"/>
    <mergeCell ref="M110:N110"/>
    <mergeCell ref="D106:K106"/>
    <mergeCell ref="M106:N106"/>
    <mergeCell ref="L97:O98"/>
    <mergeCell ref="B99:B102"/>
    <mergeCell ref="D99:E99"/>
    <mergeCell ref="G99:H99"/>
    <mergeCell ref="J99:L99"/>
    <mergeCell ref="M99:N99"/>
    <mergeCell ref="D100:E100"/>
    <mergeCell ref="J100:L100"/>
    <mergeCell ref="M100:N100"/>
    <mergeCell ref="D101:E101"/>
    <mergeCell ref="G101:H101"/>
    <mergeCell ref="J101:L101"/>
    <mergeCell ref="M101:N101"/>
    <mergeCell ref="D102:K102"/>
    <mergeCell ref="M102:N102"/>
    <mergeCell ref="B107:B110"/>
    <mergeCell ref="D107:E107"/>
    <mergeCell ref="G107:H107"/>
    <mergeCell ref="J107:L107"/>
    <mergeCell ref="M107:N107"/>
    <mergeCell ref="D108:E108"/>
    <mergeCell ref="J108:L108"/>
    <mergeCell ref="M108:N108"/>
    <mergeCell ref="B103:B106"/>
    <mergeCell ref="D104:E104"/>
    <mergeCell ref="J104:L104"/>
    <mergeCell ref="M104:N104"/>
    <mergeCell ref="D105:E105"/>
    <mergeCell ref="G105:H105"/>
    <mergeCell ref="J105:L105"/>
    <mergeCell ref="M105:N105"/>
    <mergeCell ref="D103:E103"/>
    <mergeCell ref="G103:H103"/>
    <mergeCell ref="J103:L103"/>
    <mergeCell ref="M103:N103"/>
    <mergeCell ref="D109:E109"/>
    <mergeCell ref="G109:H109"/>
    <mergeCell ref="J109:L109"/>
    <mergeCell ref="M109:N109"/>
    <mergeCell ref="J113:L113"/>
    <mergeCell ref="M113:N113"/>
    <mergeCell ref="D114:K114"/>
    <mergeCell ref="M114:N114"/>
    <mergeCell ref="B115:B118"/>
    <mergeCell ref="D115:E115"/>
    <mergeCell ref="G115:H115"/>
    <mergeCell ref="J115:L115"/>
    <mergeCell ref="M115:N115"/>
    <mergeCell ref="D116:E116"/>
    <mergeCell ref="B111:B114"/>
    <mergeCell ref="D111:E111"/>
    <mergeCell ref="G111:H111"/>
    <mergeCell ref="J111:L111"/>
    <mergeCell ref="M111:N111"/>
    <mergeCell ref="D112:E112"/>
    <mergeCell ref="J112:L112"/>
    <mergeCell ref="M112:N112"/>
    <mergeCell ref="D113:E113"/>
    <mergeCell ref="G113:H113"/>
    <mergeCell ref="B122:B125"/>
    <mergeCell ref="D122:E122"/>
    <mergeCell ref="G122:H122"/>
    <mergeCell ref="J122:L122"/>
    <mergeCell ref="M122:N122"/>
    <mergeCell ref="D123:E123"/>
    <mergeCell ref="J123:L123"/>
    <mergeCell ref="J116:L116"/>
    <mergeCell ref="M116:N116"/>
    <mergeCell ref="D117:E117"/>
    <mergeCell ref="G117:H117"/>
    <mergeCell ref="J117:L117"/>
    <mergeCell ref="M117:N117"/>
    <mergeCell ref="M123:N123"/>
    <mergeCell ref="D124:E124"/>
    <mergeCell ref="G124:H124"/>
    <mergeCell ref="J124:L124"/>
    <mergeCell ref="M124:N124"/>
    <mergeCell ref="D125:K125"/>
    <mergeCell ref="M125:N125"/>
    <mergeCell ref="D118:K118"/>
    <mergeCell ref="M118:N118"/>
    <mergeCell ref="L120:O121"/>
    <mergeCell ref="D136:E136"/>
    <mergeCell ref="G136:H136"/>
    <mergeCell ref="J136:L136"/>
    <mergeCell ref="M136:N136"/>
    <mergeCell ref="B126:B129"/>
    <mergeCell ref="D126:E126"/>
    <mergeCell ref="G126:H126"/>
    <mergeCell ref="J126:L126"/>
    <mergeCell ref="M126:N126"/>
    <mergeCell ref="D127:E127"/>
    <mergeCell ref="J127:L127"/>
    <mergeCell ref="M127:N127"/>
    <mergeCell ref="D128:E128"/>
    <mergeCell ref="G128:H128"/>
    <mergeCell ref="J128:L128"/>
    <mergeCell ref="M128:N128"/>
    <mergeCell ref="D129:K129"/>
    <mergeCell ref="M129:N129"/>
    <mergeCell ref="D137:K137"/>
    <mergeCell ref="M137:N137"/>
    <mergeCell ref="D133:K133"/>
    <mergeCell ref="M133:N133"/>
    <mergeCell ref="B134:B137"/>
    <mergeCell ref="D134:E134"/>
    <mergeCell ref="G134:H134"/>
    <mergeCell ref="J134:L134"/>
    <mergeCell ref="M134:N134"/>
    <mergeCell ref="D135:E135"/>
    <mergeCell ref="J135:L135"/>
    <mergeCell ref="M135:N135"/>
    <mergeCell ref="B130:B133"/>
    <mergeCell ref="J131:L131"/>
    <mergeCell ref="M131:N131"/>
    <mergeCell ref="D132:E132"/>
    <mergeCell ref="G132:H132"/>
    <mergeCell ref="J132:L132"/>
    <mergeCell ref="M132:N132"/>
    <mergeCell ref="D130:E130"/>
    <mergeCell ref="G130:H130"/>
    <mergeCell ref="J130:L130"/>
    <mergeCell ref="M130:N130"/>
    <mergeCell ref="D131:E131"/>
    <mergeCell ref="B138:B141"/>
    <mergeCell ref="D138:E138"/>
    <mergeCell ref="G138:H138"/>
    <mergeCell ref="J138:L138"/>
    <mergeCell ref="M138:N138"/>
    <mergeCell ref="D139:E139"/>
    <mergeCell ref="J139:L139"/>
    <mergeCell ref="M139:N139"/>
    <mergeCell ref="D140:E140"/>
    <mergeCell ref="G140:H140"/>
    <mergeCell ref="J140:L140"/>
    <mergeCell ref="M140:N140"/>
    <mergeCell ref="D141:K141"/>
    <mergeCell ref="M141:N141"/>
    <mergeCell ref="L143:O144"/>
    <mergeCell ref="D145:E145"/>
    <mergeCell ref="G145:H145"/>
    <mergeCell ref="J145:L145"/>
    <mergeCell ref="M145:N145"/>
    <mergeCell ref="D151:E151"/>
    <mergeCell ref="G151:H151"/>
    <mergeCell ref="J151:L151"/>
    <mergeCell ref="M151:N151"/>
    <mergeCell ref="M148:N148"/>
    <mergeCell ref="B149:B152"/>
    <mergeCell ref="D149:E149"/>
    <mergeCell ref="G149:H149"/>
    <mergeCell ref="J149:L149"/>
    <mergeCell ref="M149:N149"/>
    <mergeCell ref="D150:E150"/>
    <mergeCell ref="J150:L150"/>
    <mergeCell ref="M150:N150"/>
    <mergeCell ref="B145:B148"/>
    <mergeCell ref="D146:E146"/>
    <mergeCell ref="J146:L146"/>
    <mergeCell ref="M146:N146"/>
    <mergeCell ref="D147:E147"/>
    <mergeCell ref="G147:H147"/>
    <mergeCell ref="J147:L147"/>
    <mergeCell ref="M147:N147"/>
    <mergeCell ref="B153:B156"/>
    <mergeCell ref="D153:E153"/>
    <mergeCell ref="G153:H153"/>
    <mergeCell ref="J153:L153"/>
    <mergeCell ref="M153:N153"/>
    <mergeCell ref="D154:E154"/>
    <mergeCell ref="J154:L154"/>
    <mergeCell ref="M154:N154"/>
    <mergeCell ref="D156:K156"/>
    <mergeCell ref="M156:N156"/>
    <mergeCell ref="Y154:Y155"/>
    <mergeCell ref="Z154:Z155"/>
    <mergeCell ref="AA154:AD154"/>
    <mergeCell ref="D155:E155"/>
    <mergeCell ref="G155:H155"/>
    <mergeCell ref="J155:L155"/>
    <mergeCell ref="M155:N155"/>
    <mergeCell ref="AA155:AB155"/>
    <mergeCell ref="S154:S155"/>
    <mergeCell ref="T154:T155"/>
    <mergeCell ref="U154:U155"/>
    <mergeCell ref="V154:V155"/>
    <mergeCell ref="W154:W155"/>
    <mergeCell ref="X154:X155"/>
    <mergeCell ref="B157:B160"/>
    <mergeCell ref="D157:E157"/>
    <mergeCell ref="G157:H157"/>
    <mergeCell ref="J157:L157"/>
    <mergeCell ref="M157:N157"/>
    <mergeCell ref="D158:E158"/>
    <mergeCell ref="J158:L158"/>
    <mergeCell ref="M158:N158"/>
    <mergeCell ref="D159:E159"/>
    <mergeCell ref="G159:H159"/>
    <mergeCell ref="B168:B171"/>
    <mergeCell ref="D168:E168"/>
    <mergeCell ref="G168:H168"/>
    <mergeCell ref="J168:L168"/>
    <mergeCell ref="M168:N168"/>
    <mergeCell ref="D169:E169"/>
    <mergeCell ref="J169:L169"/>
    <mergeCell ref="J162:L162"/>
    <mergeCell ref="M162:N162"/>
    <mergeCell ref="D163:E163"/>
    <mergeCell ref="G163:H163"/>
    <mergeCell ref="J163:L163"/>
    <mergeCell ref="M163:N163"/>
    <mergeCell ref="M169:N169"/>
    <mergeCell ref="D170:E170"/>
    <mergeCell ref="G170:H170"/>
    <mergeCell ref="J170:L170"/>
    <mergeCell ref="M170:N170"/>
    <mergeCell ref="D171:K171"/>
    <mergeCell ref="M171:N171"/>
    <mergeCell ref="D164:K164"/>
    <mergeCell ref="M164:N164"/>
    <mergeCell ref="L166:O167"/>
    <mergeCell ref="B161:B164"/>
    <mergeCell ref="B172:B175"/>
    <mergeCell ref="D172:E172"/>
    <mergeCell ref="G172:H172"/>
    <mergeCell ref="J172:L172"/>
    <mergeCell ref="M172:N172"/>
    <mergeCell ref="D173:E173"/>
    <mergeCell ref="J173:L173"/>
    <mergeCell ref="M173:N173"/>
    <mergeCell ref="D174:E174"/>
    <mergeCell ref="G174:H174"/>
    <mergeCell ref="J174:L174"/>
    <mergeCell ref="M174:N174"/>
    <mergeCell ref="D175:K175"/>
    <mergeCell ref="M175:N175"/>
    <mergeCell ref="B180:B183"/>
    <mergeCell ref="D180:E180"/>
    <mergeCell ref="G180:H180"/>
    <mergeCell ref="J180:L180"/>
    <mergeCell ref="M180:N180"/>
    <mergeCell ref="D181:E181"/>
    <mergeCell ref="J181:L181"/>
    <mergeCell ref="M181:N181"/>
    <mergeCell ref="B176:B179"/>
    <mergeCell ref="J177:L177"/>
    <mergeCell ref="M177:N177"/>
    <mergeCell ref="D178:E178"/>
    <mergeCell ref="G178:H178"/>
    <mergeCell ref="J178:L178"/>
    <mergeCell ref="M178:N178"/>
    <mergeCell ref="D176:E176"/>
    <mergeCell ref="G176:H176"/>
    <mergeCell ref="J176:L176"/>
    <mergeCell ref="M176:N176"/>
    <mergeCell ref="D177:E177"/>
    <mergeCell ref="D182:E182"/>
    <mergeCell ref="G182:H182"/>
    <mergeCell ref="J182:L182"/>
    <mergeCell ref="M182:N182"/>
    <mergeCell ref="B184:B187"/>
    <mergeCell ref="D184:E184"/>
    <mergeCell ref="G184:H184"/>
    <mergeCell ref="J184:L184"/>
    <mergeCell ref="M184:N184"/>
    <mergeCell ref="D185:E185"/>
    <mergeCell ref="J185:L185"/>
    <mergeCell ref="M185:N185"/>
    <mergeCell ref="D186:E186"/>
    <mergeCell ref="G186:H186"/>
    <mergeCell ref="J186:L186"/>
    <mergeCell ref="M186:N186"/>
    <mergeCell ref="D187:K187"/>
    <mergeCell ref="M187:N187"/>
    <mergeCell ref="B195:B198"/>
    <mergeCell ref="D195:E195"/>
    <mergeCell ref="G195:H195"/>
    <mergeCell ref="J195:L195"/>
    <mergeCell ref="M195:N195"/>
    <mergeCell ref="D196:E196"/>
    <mergeCell ref="J196:L196"/>
    <mergeCell ref="M196:N196"/>
    <mergeCell ref="B191:B194"/>
    <mergeCell ref="D192:E192"/>
    <mergeCell ref="J192:L192"/>
    <mergeCell ref="M192:N192"/>
    <mergeCell ref="D193:E193"/>
    <mergeCell ref="G193:H193"/>
    <mergeCell ref="J193:L193"/>
    <mergeCell ref="M193:N193"/>
    <mergeCell ref="D191:E191"/>
    <mergeCell ref="G191:H191"/>
    <mergeCell ref="J191:L191"/>
    <mergeCell ref="M191:N191"/>
    <mergeCell ref="D197:E197"/>
    <mergeCell ref="G197:H197"/>
    <mergeCell ref="J197:L197"/>
    <mergeCell ref="M197:N197"/>
    <mergeCell ref="B199:B202"/>
    <mergeCell ref="D199:E199"/>
    <mergeCell ref="G199:H199"/>
    <mergeCell ref="J199:L199"/>
    <mergeCell ref="M199:N199"/>
    <mergeCell ref="D200:E200"/>
    <mergeCell ref="J200:L200"/>
    <mergeCell ref="M200:N200"/>
    <mergeCell ref="D201:E201"/>
    <mergeCell ref="G201:H201"/>
    <mergeCell ref="J201:L201"/>
    <mergeCell ref="M201:N201"/>
    <mergeCell ref="D202:K202"/>
    <mergeCell ref="M202:N202"/>
    <mergeCell ref="B207:B210"/>
    <mergeCell ref="D207:E207"/>
    <mergeCell ref="G207:H207"/>
    <mergeCell ref="J207:L207"/>
    <mergeCell ref="M207:N207"/>
    <mergeCell ref="D208:E208"/>
    <mergeCell ref="J208:L208"/>
    <mergeCell ref="M208:N208"/>
    <mergeCell ref="B203:B206"/>
    <mergeCell ref="J204:L204"/>
    <mergeCell ref="M204:N204"/>
    <mergeCell ref="D205:E205"/>
    <mergeCell ref="G205:H205"/>
    <mergeCell ref="J205:L205"/>
    <mergeCell ref="M205:N205"/>
    <mergeCell ref="D203:E203"/>
    <mergeCell ref="G203:H203"/>
    <mergeCell ref="J203:L203"/>
    <mergeCell ref="M203:N203"/>
    <mergeCell ref="D204:E204"/>
    <mergeCell ref="D209:E209"/>
    <mergeCell ref="G209:H209"/>
    <mergeCell ref="J209:L209"/>
    <mergeCell ref="M209:N209"/>
    <mergeCell ref="B214:B217"/>
    <mergeCell ref="D214:E214"/>
    <mergeCell ref="G214:H214"/>
    <mergeCell ref="J214:L214"/>
    <mergeCell ref="M214:N214"/>
    <mergeCell ref="D215:E215"/>
    <mergeCell ref="J215:L215"/>
    <mergeCell ref="M215:N215"/>
    <mergeCell ref="D216:E216"/>
    <mergeCell ref="G216:H216"/>
    <mergeCell ref="J216:L216"/>
    <mergeCell ref="M216:N216"/>
    <mergeCell ref="D217:K217"/>
    <mergeCell ref="M217:N217"/>
    <mergeCell ref="B222:B224"/>
    <mergeCell ref="D222:E222"/>
    <mergeCell ref="B218:B221"/>
    <mergeCell ref="D218:E218"/>
    <mergeCell ref="G218:H218"/>
    <mergeCell ref="J218:L218"/>
    <mergeCell ref="M218:N218"/>
    <mergeCell ref="D221:K221"/>
    <mergeCell ref="M221:N221"/>
    <mergeCell ref="D219:E219"/>
    <mergeCell ref="J219:L219"/>
    <mergeCell ref="M219:N219"/>
    <mergeCell ref="D220:E220"/>
    <mergeCell ref="G220:H220"/>
    <mergeCell ref="J220:L220"/>
    <mergeCell ref="M220:N220"/>
    <mergeCell ref="B225:B228"/>
    <mergeCell ref="D225:E225"/>
    <mergeCell ref="G225:H225"/>
    <mergeCell ref="J225:L225"/>
    <mergeCell ref="M225:N225"/>
    <mergeCell ref="D226:E226"/>
    <mergeCell ref="D232:K232"/>
    <mergeCell ref="M232:N232"/>
    <mergeCell ref="B229:B232"/>
    <mergeCell ref="D229:E229"/>
    <mergeCell ref="G229:H229"/>
    <mergeCell ref="J229:L229"/>
    <mergeCell ref="M229:N229"/>
    <mergeCell ref="D230:E230"/>
    <mergeCell ref="J230:L230"/>
    <mergeCell ref="M230:N230"/>
    <mergeCell ref="D231:E231"/>
    <mergeCell ref="G231:H231"/>
    <mergeCell ref="J226:L226"/>
    <mergeCell ref="M226:N226"/>
    <mergeCell ref="J231:L231"/>
    <mergeCell ref="M231:N231"/>
    <mergeCell ref="D227:E227"/>
    <mergeCell ref="G227:H227"/>
    <mergeCell ref="E2:N2"/>
    <mergeCell ref="C3:D4"/>
    <mergeCell ref="E3:N3"/>
    <mergeCell ref="E4:N4"/>
    <mergeCell ref="C5:D5"/>
    <mergeCell ref="E5:N5"/>
    <mergeCell ref="C6:D6"/>
    <mergeCell ref="E6:N6"/>
    <mergeCell ref="J227:L227"/>
    <mergeCell ref="M227:N227"/>
    <mergeCell ref="L189:O190"/>
    <mergeCell ref="M194:N194"/>
    <mergeCell ref="D183:K183"/>
    <mergeCell ref="M183:N183"/>
    <mergeCell ref="D179:K179"/>
    <mergeCell ref="M179:N179"/>
    <mergeCell ref="J159:L159"/>
    <mergeCell ref="M159:N159"/>
    <mergeCell ref="D160:K160"/>
    <mergeCell ref="M160:N160"/>
    <mergeCell ref="D161:E161"/>
    <mergeCell ref="G161:H161"/>
    <mergeCell ref="J161:L161"/>
    <mergeCell ref="M161:N161"/>
    <mergeCell ref="D228:K228"/>
    <mergeCell ref="M228:N228"/>
    <mergeCell ref="D224:K224"/>
    <mergeCell ref="M224:N224"/>
    <mergeCell ref="C9:D9"/>
    <mergeCell ref="E9:N9"/>
    <mergeCell ref="J222:L222"/>
    <mergeCell ref="M222:N222"/>
    <mergeCell ref="D223:E223"/>
    <mergeCell ref="G223:H223"/>
    <mergeCell ref="J223:L223"/>
    <mergeCell ref="M223:N223"/>
    <mergeCell ref="L212:O213"/>
    <mergeCell ref="D210:K210"/>
    <mergeCell ref="M210:N210"/>
    <mergeCell ref="D206:K206"/>
    <mergeCell ref="M206:N206"/>
    <mergeCell ref="D198:K198"/>
    <mergeCell ref="M198:N198"/>
    <mergeCell ref="D194:K194"/>
    <mergeCell ref="D162:E162"/>
    <mergeCell ref="D152:K152"/>
    <mergeCell ref="M152:N152"/>
    <mergeCell ref="D148:K148"/>
  </mergeCells>
  <phoneticPr fontId="23"/>
  <pageMargins left="0.25" right="0.25" top="0.21" bottom="0.3" header="0.3" footer="0.3"/>
  <pageSetup paperSize="9" firstPageNumber="0" orientation="landscape" r:id="rId1"/>
  <drawing r:id="rId2"/>
</worksheet>
</file>

<file path=xl/worksheets/sheet4.xml><?xml version="1.0" encoding="utf-8"?>
<worksheet xmlns="http://schemas.openxmlformats.org/spreadsheetml/2006/main" xmlns:r="http://schemas.openxmlformats.org/officeDocument/2006/relationships">
  <sheetPr transitionEvaluation="1"/>
  <dimension ref="A1:U41"/>
  <sheetViews>
    <sheetView topLeftCell="B1" zoomScaleNormal="100" workbookViewId="0">
      <selection activeCell="M1" sqref="M1"/>
    </sheetView>
  </sheetViews>
  <sheetFormatPr defaultColWidth="12.125" defaultRowHeight="13.5"/>
  <cols>
    <col min="1" max="1" width="27.75" style="8" bestFit="1" customWidth="1"/>
    <col min="2" max="2" width="19" style="8" bestFit="1" customWidth="1"/>
    <col min="3" max="3" width="19" style="45" bestFit="1" customWidth="1"/>
    <col min="4" max="4" width="19" style="48" bestFit="1" customWidth="1"/>
    <col min="5" max="5" width="21" style="49" customWidth="1"/>
    <col min="6" max="6" width="16.875" style="49" bestFit="1" customWidth="1"/>
    <col min="7" max="7" width="17.25" style="45" customWidth="1"/>
    <col min="8" max="8" width="5.25" style="45" bestFit="1" customWidth="1"/>
    <col min="9" max="18" width="12.125" style="45"/>
    <col min="19" max="19" width="13.375" style="45" bestFit="1" customWidth="1"/>
    <col min="20" max="16384" width="12.125" style="45"/>
  </cols>
  <sheetData>
    <row r="1" spans="1:21">
      <c r="A1" s="8" t="s">
        <v>21</v>
      </c>
      <c r="B1" s="8" t="s">
        <v>22</v>
      </c>
      <c r="C1" s="45" t="s">
        <v>8</v>
      </c>
      <c r="D1" s="48" t="s">
        <v>23</v>
      </c>
      <c r="E1" s="49" t="s">
        <v>24</v>
      </c>
      <c r="F1" s="49" t="s">
        <v>20</v>
      </c>
      <c r="G1" s="45" t="s">
        <v>60</v>
      </c>
      <c r="K1" s="45" t="s">
        <v>57</v>
      </c>
      <c r="L1" s="50">
        <v>46478</v>
      </c>
      <c r="M1" s="45" t="s">
        <v>59</v>
      </c>
      <c r="N1" s="45" t="s">
        <v>58</v>
      </c>
      <c r="O1" s="45" t="s">
        <v>61</v>
      </c>
      <c r="P1" s="45" t="s">
        <v>62</v>
      </c>
      <c r="Q1" s="45" t="s">
        <v>63</v>
      </c>
    </row>
    <row r="2" spans="1:21">
      <c r="A2" s="8" t="str">
        <f>IF(ﾃﾞｰﾀ!K2="","",ﾃﾞｰﾀ!K2)</f>
        <v/>
      </c>
      <c r="B2" s="8" t="str">
        <f>IF(ﾃﾞｰﾀ!L2="","",ﾃﾞｰﾀ!L2)</f>
        <v/>
      </c>
      <c r="C2" s="51" t="str">
        <f>IF(ﾃﾞｰﾀ!M2="","",ﾃﾞｰﾀ!M2)</f>
        <v/>
      </c>
      <c r="D2" s="48" t="str">
        <f>IF(ﾃﾞｰﾀ!K2="","",0)</f>
        <v/>
      </c>
      <c r="E2" s="8" t="str">
        <f>IF(ﾃﾞｰﾀ!E2="","",TEXT(ﾃﾞｰﾀ!E2,"yyyymmdd"))</f>
        <v/>
      </c>
      <c r="F2" s="8" t="str">
        <f>IF(ﾃﾞｰﾀ!C2="","",TEXT(ﾃﾞｰﾀ!C2,"yyyymmdd"))</f>
        <v/>
      </c>
      <c r="G2" s="45">
        <f>IF(M2="付加",2,IF(N2="子宮単独 ",3,1))</f>
        <v>1</v>
      </c>
      <c r="K2" s="45">
        <f>IF(S2=125,"",S2)</f>
        <v>127</v>
      </c>
      <c r="M2" s="45" t="str">
        <f>IF(K2=40,"付加",IF(K2=45,"付加",IF(K2=50,"付加",IF(K2=55,"付加",IF(K2=60,"付加",IF(K2=65,"付加",IF(K2=70,"付加"," ")))))))</f>
        <v xml:space="preserve"> </v>
      </c>
      <c r="N2" s="45" t="str">
        <f>IF(AND(ﾃﾞｰﾀ!D2="女",K2&gt;=20,K2&lt;=35,MOD(K2,2)=0),"子宮単独 "," ")</f>
        <v xml:space="preserve"> </v>
      </c>
      <c r="O2" s="45" t="str">
        <f>IF(AND(ﾃﾞｰﾀ!D2="女",K2&gt;=35,K2&lt;=75,MOD(K2,2)=0),"子宮 "," ")</f>
        <v xml:space="preserve"> </v>
      </c>
      <c r="P2" s="45" t="str">
        <f>IF(AND(ﾃﾞｰﾀ!D2="女",K2&gt;=40,K2&lt;=49,MOD(K2,2)=0),"ﾏﾝﾓ2 "," ")</f>
        <v xml:space="preserve"> </v>
      </c>
      <c r="Q2" s="45" t="str">
        <f>IF(AND(ﾃﾞｰﾀ!D2="女",K2&gt;=50,K2&lt;=75,MOD(K2,2)=0),"ﾏﾝﾓ１ "," ")</f>
        <v xml:space="preserve"> </v>
      </c>
      <c r="S2" s="45">
        <f>DATEDIF(ﾃﾞｰﾀ!E2,$L$1,"Y")</f>
        <v>127</v>
      </c>
      <c r="U2" s="45" t="str">
        <f>CONCATENATE(M2,N2,O2,P2,Q2)</f>
        <v xml:space="preserve">     </v>
      </c>
    </row>
    <row r="3" spans="1:21">
      <c r="A3" s="8" t="str">
        <f>IF(ﾃﾞｰﾀ!K3="","",ﾃﾞｰﾀ!K3)</f>
        <v/>
      </c>
      <c r="B3" s="8" t="str">
        <f>IF(ﾃﾞｰﾀ!L3="","",ﾃﾞｰﾀ!L3)</f>
        <v/>
      </c>
      <c r="C3" s="51" t="str">
        <f>IF(ﾃﾞｰﾀ!M3="","",ﾃﾞｰﾀ!M3)</f>
        <v/>
      </c>
      <c r="D3" s="48" t="str">
        <f>IF(ﾃﾞｰﾀ!K3="","",0)</f>
        <v/>
      </c>
      <c r="E3" s="8" t="str">
        <f>IF(ﾃﾞｰﾀ!E3="","",TEXT(ﾃﾞｰﾀ!E3,"yyyymmdd"))</f>
        <v/>
      </c>
      <c r="F3" s="8" t="str">
        <f>IF(ﾃﾞｰﾀ!C3="","",TEXT(ﾃﾞｰﾀ!C3,"yyyymmdd"))</f>
        <v/>
      </c>
      <c r="G3" s="45">
        <f t="shared" ref="G3:G41" si="0">IF(M3="付加",2,IF(N3="子宮単独 ",3,1))</f>
        <v>1</v>
      </c>
      <c r="K3" s="45">
        <f t="shared" ref="K3:K41" si="1">IF(S3=125,"",S3)</f>
        <v>127</v>
      </c>
      <c r="M3" s="45" t="str">
        <f t="shared" ref="M3" si="2">IF(K3=40,"付加",IF(K3=45,"付加",IF(K3=50,"付加",IF(K3=55,"付加",IF(K3=60,"付加",IF(K3=65,"付加",IF(K3=70,"付加"," ")))))))</f>
        <v xml:space="preserve"> </v>
      </c>
      <c r="N3" s="45" t="str">
        <f>IF(AND(ﾃﾞｰﾀ!D3="女",K3&gt;=20,K3&lt;=35,MOD(K3,2)=0),"子宮単独 "," ")</f>
        <v xml:space="preserve"> </v>
      </c>
      <c r="O3" s="45" t="str">
        <f>IF(AND(ﾃﾞｰﾀ!D3="女",K3&gt;=35,K3&lt;=75,MOD(K3,2)=0),"子宮 "," ")</f>
        <v xml:space="preserve"> </v>
      </c>
      <c r="P3" s="45" t="str">
        <f>IF(AND(ﾃﾞｰﾀ!D3="女",K3&gt;=40,K3&lt;=49,MOD(K3,2)=0),"ﾏﾝﾓ2 "," ")</f>
        <v xml:space="preserve"> </v>
      </c>
      <c r="Q3" s="45" t="str">
        <f>IF(AND(ﾃﾞｰﾀ!D3="女",K3&gt;=50,K3&lt;=75,MOD(K3,2)=0),"ﾏﾝﾓ１ "," ")</f>
        <v xml:space="preserve"> </v>
      </c>
      <c r="S3" s="45">
        <f>DATEDIF(ﾃﾞｰﾀ!E3,$L$1,"Y")</f>
        <v>127</v>
      </c>
      <c r="U3" s="45" t="str">
        <f t="shared" ref="U3:U41" si="3">CONCATENATE(M3,N3,O3,P3,Q3)</f>
        <v xml:space="preserve">     </v>
      </c>
    </row>
    <row r="4" spans="1:21">
      <c r="A4" s="8" t="str">
        <f>IF(ﾃﾞｰﾀ!K4="","",ﾃﾞｰﾀ!K4)</f>
        <v/>
      </c>
      <c r="B4" s="8" t="str">
        <f>IF(ﾃﾞｰﾀ!L4="","",ﾃﾞｰﾀ!L4)</f>
        <v/>
      </c>
      <c r="C4" s="51" t="str">
        <f>IF(ﾃﾞｰﾀ!M4="","",ﾃﾞｰﾀ!M4)</f>
        <v/>
      </c>
      <c r="D4" s="48" t="str">
        <f>IF(ﾃﾞｰﾀ!K4="","",0)</f>
        <v/>
      </c>
      <c r="E4" s="8" t="str">
        <f>IF(ﾃﾞｰﾀ!E4="","",TEXT(ﾃﾞｰﾀ!E4,"yyyymmdd"))</f>
        <v/>
      </c>
      <c r="F4" s="8" t="str">
        <f>IF(ﾃﾞｰﾀ!C4="","",TEXT(ﾃﾞｰﾀ!C4,"yyyymmdd"))</f>
        <v/>
      </c>
      <c r="G4" s="45">
        <f t="shared" si="0"/>
        <v>1</v>
      </c>
      <c r="K4" s="45">
        <f t="shared" si="1"/>
        <v>127</v>
      </c>
      <c r="M4" s="45" t="str">
        <f t="shared" ref="M4:M41" si="4">IF(K4=40,"付加",IF(K4=45,"付加",IF(K4=50,"付加",IF(K4=55,"付加",IF(K4=60,"付加",IF(K4=65,"付加",IF(K4=70,"付加"," ")))))))</f>
        <v xml:space="preserve"> </v>
      </c>
      <c r="N4" s="45" t="str">
        <f>IF(AND(ﾃﾞｰﾀ!D4="女",K4&gt;=20,K4&lt;=35,MOD(K4,2)=0),"子宮単独 "," ")</f>
        <v xml:space="preserve"> </v>
      </c>
      <c r="O4" s="45" t="str">
        <f>IF(AND(ﾃﾞｰﾀ!D4="女",K4&gt;=35,K4&lt;=75,MOD(K4,2)=0),"子宮 "," ")</f>
        <v xml:space="preserve"> </v>
      </c>
      <c r="P4" s="45" t="str">
        <f>IF(AND(ﾃﾞｰﾀ!D4="女",K4&gt;=40,K4&lt;=49,MOD(K4,2)=0),"ﾏﾝﾓ2 "," ")</f>
        <v xml:space="preserve"> </v>
      </c>
      <c r="Q4" s="45" t="str">
        <f>IF(AND(ﾃﾞｰﾀ!D4="女",K4&gt;=50,K4&lt;=75,MOD(K4,2)=0),"ﾏﾝﾓ１ "," ")</f>
        <v xml:space="preserve"> </v>
      </c>
      <c r="S4" s="45">
        <f>DATEDIF(ﾃﾞｰﾀ!E4,$L$1,"Y")</f>
        <v>127</v>
      </c>
      <c r="U4" s="45" t="str">
        <f t="shared" si="3"/>
        <v xml:space="preserve">     </v>
      </c>
    </row>
    <row r="5" spans="1:21">
      <c r="A5" s="8" t="str">
        <f>IF(ﾃﾞｰﾀ!K5="","",ﾃﾞｰﾀ!K5)</f>
        <v/>
      </c>
      <c r="B5" s="8" t="str">
        <f>IF(ﾃﾞｰﾀ!L5="","",ﾃﾞｰﾀ!L5)</f>
        <v/>
      </c>
      <c r="C5" s="51" t="str">
        <f>IF(ﾃﾞｰﾀ!M5="","",ﾃﾞｰﾀ!M5)</f>
        <v/>
      </c>
      <c r="D5" s="48" t="str">
        <f>IF(ﾃﾞｰﾀ!K5="","",0)</f>
        <v/>
      </c>
      <c r="E5" s="8" t="str">
        <f>IF(ﾃﾞｰﾀ!E5="","",TEXT(ﾃﾞｰﾀ!E5,"yyyymmdd"))</f>
        <v/>
      </c>
      <c r="F5" s="8" t="str">
        <f>IF(ﾃﾞｰﾀ!C5="","",TEXT(ﾃﾞｰﾀ!C5,"yyyymmdd"))</f>
        <v/>
      </c>
      <c r="G5" s="45">
        <f t="shared" si="0"/>
        <v>1</v>
      </c>
      <c r="K5" s="45">
        <f t="shared" si="1"/>
        <v>127</v>
      </c>
      <c r="M5" s="45" t="str">
        <f t="shared" si="4"/>
        <v xml:space="preserve"> </v>
      </c>
      <c r="N5" s="45" t="str">
        <f>IF(AND(ﾃﾞｰﾀ!D5="女",K5&gt;=20,K5&lt;=35,MOD(K5,2)=0),"子宮単独 "," ")</f>
        <v xml:space="preserve"> </v>
      </c>
      <c r="O5" s="45" t="str">
        <f>IF(AND(ﾃﾞｰﾀ!D5="女",K5&gt;=35,K5&lt;=75,MOD(K5,2)=0),"子宮 "," ")</f>
        <v xml:space="preserve"> </v>
      </c>
      <c r="P5" s="45" t="str">
        <f>IF(AND(ﾃﾞｰﾀ!D5="女",K5&gt;=40,K5&lt;=49,MOD(K5,2)=0),"ﾏﾝﾓ2 "," ")</f>
        <v xml:space="preserve"> </v>
      </c>
      <c r="Q5" s="45" t="str">
        <f>IF(AND(ﾃﾞｰﾀ!D5="女",K5&gt;=50,K5&lt;=75,MOD(K5,2)=0),"ﾏﾝﾓ１ "," ")</f>
        <v xml:space="preserve"> </v>
      </c>
      <c r="S5" s="45">
        <f>DATEDIF(ﾃﾞｰﾀ!E5,$L$1,"Y")</f>
        <v>127</v>
      </c>
      <c r="U5" s="45" t="str">
        <f t="shared" si="3"/>
        <v xml:space="preserve">     </v>
      </c>
    </row>
    <row r="6" spans="1:21">
      <c r="A6" s="8" t="str">
        <f>IF(ﾃﾞｰﾀ!K6="","",ﾃﾞｰﾀ!K6)</f>
        <v/>
      </c>
      <c r="B6" s="8" t="str">
        <f>IF(ﾃﾞｰﾀ!L6="","",ﾃﾞｰﾀ!L6)</f>
        <v/>
      </c>
      <c r="C6" s="51" t="str">
        <f>IF(ﾃﾞｰﾀ!M6="","",ﾃﾞｰﾀ!M6)</f>
        <v/>
      </c>
      <c r="D6" s="48" t="str">
        <f>IF(ﾃﾞｰﾀ!K6="","",0)</f>
        <v/>
      </c>
      <c r="E6" s="8" t="str">
        <f>IF(ﾃﾞｰﾀ!E6="","",TEXT(ﾃﾞｰﾀ!E6,"yyyymmdd"))</f>
        <v/>
      </c>
      <c r="F6" s="8" t="str">
        <f>IF(ﾃﾞｰﾀ!C6="","",TEXT(ﾃﾞｰﾀ!C6,"yyyymmdd"))</f>
        <v/>
      </c>
      <c r="G6" s="45">
        <f t="shared" si="0"/>
        <v>1</v>
      </c>
      <c r="K6" s="45">
        <f t="shared" si="1"/>
        <v>127</v>
      </c>
      <c r="M6" s="45" t="str">
        <f t="shared" si="4"/>
        <v xml:space="preserve"> </v>
      </c>
      <c r="N6" s="45" t="str">
        <f>IF(AND(ﾃﾞｰﾀ!D6="女",K6&gt;=20,K6&lt;=35,MOD(K6,2)=0),"子宮単独 "," ")</f>
        <v xml:space="preserve"> </v>
      </c>
      <c r="O6" s="45" t="str">
        <f>IF(AND(ﾃﾞｰﾀ!D6="女",K6&gt;=35,K6&lt;=75,MOD(K6,2)=0),"子宮 "," ")</f>
        <v xml:space="preserve"> </v>
      </c>
      <c r="P6" s="45" t="str">
        <f>IF(AND(ﾃﾞｰﾀ!D6="女",K6&gt;=40,K6&lt;=49,MOD(K6,2)=0),"ﾏﾝﾓ2 "," ")</f>
        <v xml:space="preserve"> </v>
      </c>
      <c r="Q6" s="45" t="str">
        <f>IF(AND(ﾃﾞｰﾀ!D6="女",K6&gt;=50,K6&lt;=75,MOD(K6,2)=0),"ﾏﾝﾓ１ "," ")</f>
        <v xml:space="preserve"> </v>
      </c>
      <c r="S6" s="45">
        <f>DATEDIF(ﾃﾞｰﾀ!E6,$L$1,"Y")</f>
        <v>127</v>
      </c>
      <c r="U6" s="45" t="str">
        <f t="shared" si="3"/>
        <v xml:space="preserve">     </v>
      </c>
    </row>
    <row r="7" spans="1:21">
      <c r="A7" s="8" t="str">
        <f>IF(ﾃﾞｰﾀ!K7="","",ﾃﾞｰﾀ!K7)</f>
        <v/>
      </c>
      <c r="B7" s="8" t="str">
        <f>IF(ﾃﾞｰﾀ!L7="","",ﾃﾞｰﾀ!L7)</f>
        <v/>
      </c>
      <c r="C7" s="51" t="str">
        <f>IF(ﾃﾞｰﾀ!M7="","",ﾃﾞｰﾀ!M7)</f>
        <v/>
      </c>
      <c r="D7" s="48" t="str">
        <f>IF(ﾃﾞｰﾀ!K7="","",0)</f>
        <v/>
      </c>
      <c r="E7" s="8" t="str">
        <f>IF(ﾃﾞｰﾀ!E7="","",TEXT(ﾃﾞｰﾀ!E7,"yyyymmdd"))</f>
        <v/>
      </c>
      <c r="F7" s="8" t="str">
        <f>IF(ﾃﾞｰﾀ!C7="","",TEXT(ﾃﾞｰﾀ!C7,"yyyymmdd"))</f>
        <v/>
      </c>
      <c r="G7" s="45">
        <f t="shared" si="0"/>
        <v>1</v>
      </c>
      <c r="K7" s="45">
        <f t="shared" si="1"/>
        <v>127</v>
      </c>
      <c r="M7" s="45" t="str">
        <f t="shared" si="4"/>
        <v xml:space="preserve"> </v>
      </c>
      <c r="N7" s="45" t="str">
        <f>IF(AND(ﾃﾞｰﾀ!D7="女",K7&gt;=20,K7&lt;=35,MOD(K7,2)=0),"子宮単独 "," ")</f>
        <v xml:space="preserve"> </v>
      </c>
      <c r="O7" s="45" t="str">
        <f>IF(AND(ﾃﾞｰﾀ!D7="女",K7&gt;=35,K7&lt;=75,MOD(K7,2)=0),"子宮 "," ")</f>
        <v xml:space="preserve"> </v>
      </c>
      <c r="P7" s="45" t="str">
        <f>IF(AND(ﾃﾞｰﾀ!D7="女",K7&gt;=40,K7&lt;=49,MOD(K7,2)=0),"ﾏﾝﾓ2 "," ")</f>
        <v xml:space="preserve"> </v>
      </c>
      <c r="Q7" s="45" t="str">
        <f>IF(AND(ﾃﾞｰﾀ!D7="女",K7&gt;=50,K7&lt;=75,MOD(K7,2)=0),"ﾏﾝﾓ１ "," ")</f>
        <v xml:space="preserve"> </v>
      </c>
      <c r="S7" s="45">
        <f>DATEDIF(ﾃﾞｰﾀ!E7,$L$1,"Y")</f>
        <v>127</v>
      </c>
      <c r="U7" s="45" t="str">
        <f t="shared" si="3"/>
        <v xml:space="preserve">     </v>
      </c>
    </row>
    <row r="8" spans="1:21">
      <c r="A8" s="8" t="str">
        <f>IF(ﾃﾞｰﾀ!K8="","",ﾃﾞｰﾀ!K8)</f>
        <v/>
      </c>
      <c r="B8" s="8" t="str">
        <f>IF(ﾃﾞｰﾀ!L8="","",ﾃﾞｰﾀ!L8)</f>
        <v/>
      </c>
      <c r="C8" s="51" t="str">
        <f>IF(ﾃﾞｰﾀ!M8="","",ﾃﾞｰﾀ!M8)</f>
        <v/>
      </c>
      <c r="D8" s="48" t="str">
        <f>IF(ﾃﾞｰﾀ!K8="","",0)</f>
        <v/>
      </c>
      <c r="E8" s="8" t="str">
        <f>IF(ﾃﾞｰﾀ!E8="","",TEXT(ﾃﾞｰﾀ!E8,"yyyymmdd"))</f>
        <v/>
      </c>
      <c r="F8" s="8" t="str">
        <f>IF(ﾃﾞｰﾀ!C8="","",TEXT(ﾃﾞｰﾀ!C8,"yyyymmdd"))</f>
        <v/>
      </c>
      <c r="G8" s="45">
        <f t="shared" si="0"/>
        <v>1</v>
      </c>
      <c r="K8" s="45">
        <f t="shared" si="1"/>
        <v>127</v>
      </c>
      <c r="M8" s="45" t="str">
        <f t="shared" si="4"/>
        <v xml:space="preserve"> </v>
      </c>
      <c r="N8" s="45" t="str">
        <f>IF(AND(ﾃﾞｰﾀ!D8="女",K8&gt;=20,K8&lt;=35,MOD(K8,2)=0),"子宮単独 "," ")</f>
        <v xml:space="preserve"> </v>
      </c>
      <c r="O8" s="45" t="str">
        <f>IF(AND(ﾃﾞｰﾀ!D8="女",K8&gt;=35,K8&lt;=75,MOD(K8,2)=0),"子宮 "," ")</f>
        <v xml:space="preserve"> </v>
      </c>
      <c r="P8" s="45" t="str">
        <f>IF(AND(ﾃﾞｰﾀ!D8="女",K8&gt;=40,K8&lt;=49,MOD(K8,2)=0),"ﾏﾝﾓ2 "," ")</f>
        <v xml:space="preserve"> </v>
      </c>
      <c r="Q8" s="45" t="str">
        <f>IF(AND(ﾃﾞｰﾀ!D8="女",K8&gt;=50,K8&lt;=75,MOD(K8,2)=0),"ﾏﾝﾓ１ "," ")</f>
        <v xml:space="preserve"> </v>
      </c>
      <c r="S8" s="45">
        <f>DATEDIF(ﾃﾞｰﾀ!E8,$L$1,"Y")</f>
        <v>127</v>
      </c>
      <c r="U8" s="45" t="str">
        <f t="shared" si="3"/>
        <v xml:space="preserve">     </v>
      </c>
    </row>
    <row r="9" spans="1:21">
      <c r="A9" s="8" t="str">
        <f>IF(ﾃﾞｰﾀ!K9="","",ﾃﾞｰﾀ!K9)</f>
        <v/>
      </c>
      <c r="B9" s="8" t="str">
        <f>IF(ﾃﾞｰﾀ!L9="","",ﾃﾞｰﾀ!L9)</f>
        <v/>
      </c>
      <c r="C9" s="51" t="str">
        <f>IF(ﾃﾞｰﾀ!M9="","",ﾃﾞｰﾀ!M9)</f>
        <v/>
      </c>
      <c r="D9" s="48" t="str">
        <f>IF(ﾃﾞｰﾀ!K9="","",0)</f>
        <v/>
      </c>
      <c r="E9" s="8" t="str">
        <f>IF(ﾃﾞｰﾀ!E9="","",TEXT(ﾃﾞｰﾀ!E9,"yyyymmdd"))</f>
        <v/>
      </c>
      <c r="F9" s="8" t="str">
        <f>IF(ﾃﾞｰﾀ!C9="","",TEXT(ﾃﾞｰﾀ!C9,"yyyymmdd"))</f>
        <v/>
      </c>
      <c r="G9" s="45">
        <f t="shared" si="0"/>
        <v>1</v>
      </c>
      <c r="K9" s="45">
        <f t="shared" si="1"/>
        <v>127</v>
      </c>
      <c r="M9" s="45" t="str">
        <f t="shared" si="4"/>
        <v xml:space="preserve"> </v>
      </c>
      <c r="N9" s="45" t="str">
        <f>IF(AND(ﾃﾞｰﾀ!D9="女",K9&gt;=20,K9&lt;=35,MOD(K9,2)=0),"子宮単独 "," ")</f>
        <v xml:space="preserve"> </v>
      </c>
      <c r="O9" s="45" t="str">
        <f>IF(AND(ﾃﾞｰﾀ!D9="女",K9&gt;=35,K9&lt;=75,MOD(K9,2)=0),"子宮 "," ")</f>
        <v xml:space="preserve"> </v>
      </c>
      <c r="P9" s="45" t="str">
        <f>IF(AND(ﾃﾞｰﾀ!D9="女",K9&gt;=40,K9&lt;=49,MOD(K9,2)=0),"ﾏﾝﾓ2 "," ")</f>
        <v xml:space="preserve"> </v>
      </c>
      <c r="Q9" s="45" t="str">
        <f>IF(AND(ﾃﾞｰﾀ!D9="女",K9&gt;=50,K9&lt;=75,MOD(K9,2)=0),"ﾏﾝﾓ１ "," ")</f>
        <v xml:space="preserve"> </v>
      </c>
      <c r="S9" s="45">
        <f>DATEDIF(ﾃﾞｰﾀ!E9,$L$1,"Y")</f>
        <v>127</v>
      </c>
      <c r="U9" s="45" t="str">
        <f t="shared" si="3"/>
        <v xml:space="preserve">     </v>
      </c>
    </row>
    <row r="10" spans="1:21">
      <c r="A10" s="8" t="str">
        <f>IF(ﾃﾞｰﾀ!K10="","",ﾃﾞｰﾀ!K10)</f>
        <v/>
      </c>
      <c r="B10" s="8" t="str">
        <f>IF(ﾃﾞｰﾀ!L10="","",ﾃﾞｰﾀ!L10)</f>
        <v/>
      </c>
      <c r="C10" s="51" t="str">
        <f>IF(ﾃﾞｰﾀ!M10="","",ﾃﾞｰﾀ!M10)</f>
        <v/>
      </c>
      <c r="D10" s="48" t="str">
        <f>IF(ﾃﾞｰﾀ!K10="","",0)</f>
        <v/>
      </c>
      <c r="E10" s="8" t="str">
        <f>IF(ﾃﾞｰﾀ!E10="","",TEXT(ﾃﾞｰﾀ!E10,"yyyymmdd"))</f>
        <v/>
      </c>
      <c r="F10" s="8" t="str">
        <f>IF(ﾃﾞｰﾀ!C10="","",TEXT(ﾃﾞｰﾀ!C10,"yyyymmdd"))</f>
        <v/>
      </c>
      <c r="G10" s="45">
        <f t="shared" si="0"/>
        <v>1</v>
      </c>
      <c r="K10" s="45">
        <f t="shared" si="1"/>
        <v>127</v>
      </c>
      <c r="M10" s="45" t="str">
        <f t="shared" si="4"/>
        <v xml:space="preserve"> </v>
      </c>
      <c r="N10" s="45" t="str">
        <f>IF(AND(ﾃﾞｰﾀ!D10="女",K10&gt;=20,K10&lt;=35,MOD(K10,2)=0),"子宮単独 "," ")</f>
        <v xml:space="preserve"> </v>
      </c>
      <c r="O10" s="45" t="str">
        <f>IF(AND(ﾃﾞｰﾀ!D10="女",K10&gt;=35,K10&lt;=75,MOD(K10,2)=0),"子宮 "," ")</f>
        <v xml:space="preserve"> </v>
      </c>
      <c r="P10" s="45" t="str">
        <f>IF(AND(ﾃﾞｰﾀ!D10="女",K10&gt;=40,K10&lt;=49,MOD(K10,2)=0),"ﾏﾝﾓ2 "," ")</f>
        <v xml:space="preserve"> </v>
      </c>
      <c r="Q10" s="45" t="str">
        <f>IF(AND(ﾃﾞｰﾀ!D10="女",K10&gt;=50,K10&lt;=75,MOD(K10,2)=0),"ﾏﾝﾓ１ "," ")</f>
        <v xml:space="preserve"> </v>
      </c>
      <c r="S10" s="45">
        <f>DATEDIF(ﾃﾞｰﾀ!E10,$L$1,"Y")</f>
        <v>127</v>
      </c>
      <c r="U10" s="45" t="str">
        <f t="shared" si="3"/>
        <v xml:space="preserve">     </v>
      </c>
    </row>
    <row r="11" spans="1:21">
      <c r="A11" s="8" t="str">
        <f>IF(ﾃﾞｰﾀ!K11="","",ﾃﾞｰﾀ!K11)</f>
        <v/>
      </c>
      <c r="B11" s="8" t="str">
        <f>IF(ﾃﾞｰﾀ!L11="","",ﾃﾞｰﾀ!L11)</f>
        <v/>
      </c>
      <c r="C11" s="51" t="str">
        <f>IF(ﾃﾞｰﾀ!M11="","",ﾃﾞｰﾀ!M11)</f>
        <v/>
      </c>
      <c r="D11" s="48" t="str">
        <f>IF(ﾃﾞｰﾀ!K11="","",0)</f>
        <v/>
      </c>
      <c r="E11" s="8" t="str">
        <f>IF(ﾃﾞｰﾀ!E11="","",TEXT(ﾃﾞｰﾀ!E11,"yyyymmdd"))</f>
        <v/>
      </c>
      <c r="F11" s="8" t="str">
        <f>IF(ﾃﾞｰﾀ!C11="","",TEXT(ﾃﾞｰﾀ!C11,"yyyymmdd"))</f>
        <v/>
      </c>
      <c r="G11" s="45">
        <f t="shared" si="0"/>
        <v>1</v>
      </c>
      <c r="K11" s="45">
        <f t="shared" si="1"/>
        <v>127</v>
      </c>
      <c r="M11" s="45" t="str">
        <f t="shared" si="4"/>
        <v xml:space="preserve"> </v>
      </c>
      <c r="N11" s="45" t="str">
        <f>IF(AND(ﾃﾞｰﾀ!D11="女",K11&gt;=20,K11&lt;=35,MOD(K11,2)=0),"子宮単独 "," ")</f>
        <v xml:space="preserve"> </v>
      </c>
      <c r="O11" s="45" t="str">
        <f>IF(AND(ﾃﾞｰﾀ!D11="女",K11&gt;=35,K11&lt;=75,MOD(K11,2)=0),"子宮 "," ")</f>
        <v xml:space="preserve"> </v>
      </c>
      <c r="P11" s="45" t="str">
        <f>IF(AND(ﾃﾞｰﾀ!D11="女",K11&gt;=40,K11&lt;=49,MOD(K11,2)=0),"ﾏﾝﾓ2 "," ")</f>
        <v xml:space="preserve"> </v>
      </c>
      <c r="Q11" s="45" t="str">
        <f>IF(AND(ﾃﾞｰﾀ!D11="女",K11&gt;=50,K11&lt;=75,MOD(K11,2)=0),"ﾏﾝﾓ１ "," ")</f>
        <v xml:space="preserve"> </v>
      </c>
      <c r="S11" s="45">
        <f>DATEDIF(ﾃﾞｰﾀ!E11,$L$1,"Y")</f>
        <v>127</v>
      </c>
      <c r="U11" s="45" t="str">
        <f t="shared" si="3"/>
        <v xml:space="preserve">     </v>
      </c>
    </row>
    <row r="12" spans="1:21">
      <c r="A12" s="8" t="str">
        <f>IF(ﾃﾞｰﾀ!K12="","",ﾃﾞｰﾀ!K12)</f>
        <v/>
      </c>
      <c r="B12" s="8" t="str">
        <f>IF(ﾃﾞｰﾀ!L12="","",ﾃﾞｰﾀ!L12)</f>
        <v/>
      </c>
      <c r="C12" s="51" t="str">
        <f>IF(ﾃﾞｰﾀ!M12="","",ﾃﾞｰﾀ!M12)</f>
        <v/>
      </c>
      <c r="D12" s="48" t="str">
        <f>IF(ﾃﾞｰﾀ!K12="","",0)</f>
        <v/>
      </c>
      <c r="E12" s="8" t="str">
        <f>IF(ﾃﾞｰﾀ!E12="","",TEXT(ﾃﾞｰﾀ!E12,"yyyymmdd"))</f>
        <v/>
      </c>
      <c r="F12" s="8" t="str">
        <f>IF(ﾃﾞｰﾀ!C12="","",TEXT(ﾃﾞｰﾀ!C12,"yyyymmdd"))</f>
        <v/>
      </c>
      <c r="G12" s="45">
        <f t="shared" si="0"/>
        <v>1</v>
      </c>
      <c r="K12" s="45">
        <f t="shared" si="1"/>
        <v>127</v>
      </c>
      <c r="M12" s="45" t="str">
        <f t="shared" si="4"/>
        <v xml:space="preserve"> </v>
      </c>
      <c r="N12" s="45" t="str">
        <f>IF(AND(ﾃﾞｰﾀ!D12="女",K12&gt;=20,K12&lt;=35,MOD(K12,2)=0),"子宮単独 "," ")</f>
        <v xml:space="preserve"> </v>
      </c>
      <c r="O12" s="45" t="str">
        <f>IF(AND(ﾃﾞｰﾀ!D12="女",K12&gt;=35,K12&lt;=75,MOD(K12,2)=0),"子宮 "," ")</f>
        <v xml:space="preserve"> </v>
      </c>
      <c r="P12" s="45" t="str">
        <f>IF(AND(ﾃﾞｰﾀ!D12="女",K12&gt;=40,K12&lt;=49,MOD(K12,2)=0),"ﾏﾝﾓ2 "," ")</f>
        <v xml:space="preserve"> </v>
      </c>
      <c r="Q12" s="45" t="str">
        <f>IF(AND(ﾃﾞｰﾀ!D12="女",K12&gt;=50,K12&lt;=75,MOD(K12,2)=0),"ﾏﾝﾓ１ "," ")</f>
        <v xml:space="preserve"> </v>
      </c>
      <c r="S12" s="45">
        <f>DATEDIF(ﾃﾞｰﾀ!E12,$L$1,"Y")</f>
        <v>127</v>
      </c>
      <c r="U12" s="45" t="str">
        <f t="shared" si="3"/>
        <v xml:space="preserve">     </v>
      </c>
    </row>
    <row r="13" spans="1:21">
      <c r="A13" s="8" t="str">
        <f>IF(ﾃﾞｰﾀ!K13="","",ﾃﾞｰﾀ!K13)</f>
        <v/>
      </c>
      <c r="B13" s="8" t="str">
        <f>IF(ﾃﾞｰﾀ!L13="","",ﾃﾞｰﾀ!L13)</f>
        <v/>
      </c>
      <c r="C13" s="51" t="str">
        <f>IF(ﾃﾞｰﾀ!M13="","",ﾃﾞｰﾀ!M13)</f>
        <v/>
      </c>
      <c r="D13" s="48" t="str">
        <f>IF(ﾃﾞｰﾀ!K13="","",0)</f>
        <v/>
      </c>
      <c r="E13" s="8" t="str">
        <f>IF(ﾃﾞｰﾀ!E13="","",TEXT(ﾃﾞｰﾀ!E13,"yyyymmdd"))</f>
        <v/>
      </c>
      <c r="F13" s="8" t="str">
        <f>IF(ﾃﾞｰﾀ!C13="","",TEXT(ﾃﾞｰﾀ!C13,"yyyymmdd"))</f>
        <v/>
      </c>
      <c r="G13" s="45">
        <f t="shared" si="0"/>
        <v>1</v>
      </c>
      <c r="K13" s="45">
        <f t="shared" si="1"/>
        <v>127</v>
      </c>
      <c r="M13" s="45" t="str">
        <f t="shared" si="4"/>
        <v xml:space="preserve"> </v>
      </c>
      <c r="N13" s="45" t="str">
        <f>IF(AND(ﾃﾞｰﾀ!D13="女",K13&gt;=20,K13&lt;=35,MOD(K13,2)=0),"子宮単独 "," ")</f>
        <v xml:space="preserve"> </v>
      </c>
      <c r="O13" s="45" t="str">
        <f>IF(AND(ﾃﾞｰﾀ!D13="女",K13&gt;=35,K13&lt;=75,MOD(K13,2)=0),"子宮 "," ")</f>
        <v xml:space="preserve"> </v>
      </c>
      <c r="P13" s="45" t="str">
        <f>IF(AND(ﾃﾞｰﾀ!D13="女",K13&gt;=40,K13&lt;=49,MOD(K13,2)=0),"ﾏﾝﾓ2 "," ")</f>
        <v xml:space="preserve"> </v>
      </c>
      <c r="Q13" s="45" t="str">
        <f>IF(AND(ﾃﾞｰﾀ!D13="女",K13&gt;=50,K13&lt;=75,MOD(K13,2)=0),"ﾏﾝﾓ１ "," ")</f>
        <v xml:space="preserve"> </v>
      </c>
      <c r="S13" s="45">
        <f>DATEDIF(ﾃﾞｰﾀ!E13,$L$1,"Y")</f>
        <v>127</v>
      </c>
      <c r="U13" s="45" t="str">
        <f t="shared" si="3"/>
        <v xml:space="preserve">     </v>
      </c>
    </row>
    <row r="14" spans="1:21">
      <c r="A14" s="8" t="str">
        <f>IF(ﾃﾞｰﾀ!K14="","",ﾃﾞｰﾀ!K14)</f>
        <v/>
      </c>
      <c r="B14" s="8" t="str">
        <f>IF(ﾃﾞｰﾀ!L14="","",ﾃﾞｰﾀ!L14)</f>
        <v/>
      </c>
      <c r="C14" s="51" t="str">
        <f>IF(ﾃﾞｰﾀ!M14="","",ﾃﾞｰﾀ!M14)</f>
        <v/>
      </c>
      <c r="D14" s="48" t="str">
        <f>IF(ﾃﾞｰﾀ!K14="","",0)</f>
        <v/>
      </c>
      <c r="E14" s="8" t="str">
        <f>IF(ﾃﾞｰﾀ!E14="","",TEXT(ﾃﾞｰﾀ!E14,"yyyymmdd"))</f>
        <v/>
      </c>
      <c r="F14" s="8" t="str">
        <f>IF(ﾃﾞｰﾀ!C14="","",TEXT(ﾃﾞｰﾀ!C14,"yyyymmdd"))</f>
        <v/>
      </c>
      <c r="G14" s="45">
        <f t="shared" si="0"/>
        <v>1</v>
      </c>
      <c r="K14" s="45">
        <f t="shared" si="1"/>
        <v>127</v>
      </c>
      <c r="M14" s="45" t="str">
        <f t="shared" si="4"/>
        <v xml:space="preserve"> </v>
      </c>
      <c r="N14" s="45" t="str">
        <f>IF(AND(ﾃﾞｰﾀ!D14="女",K14&gt;=20,K14&lt;=35,MOD(K14,2)=0),"子宮単独 "," ")</f>
        <v xml:space="preserve"> </v>
      </c>
      <c r="O14" s="45" t="str">
        <f>IF(AND(ﾃﾞｰﾀ!D14="女",K14&gt;=35,K14&lt;=75,MOD(K14,2)=0),"子宮 "," ")</f>
        <v xml:space="preserve"> </v>
      </c>
      <c r="P14" s="45" t="str">
        <f>IF(AND(ﾃﾞｰﾀ!D14="女",K14&gt;=40,K14&lt;=49,MOD(K14,2)=0),"ﾏﾝﾓ2 "," ")</f>
        <v xml:space="preserve"> </v>
      </c>
      <c r="Q14" s="45" t="str">
        <f>IF(AND(ﾃﾞｰﾀ!D14="女",K14&gt;=50,K14&lt;=75,MOD(K14,2)=0),"ﾏﾝﾓ１ "," ")</f>
        <v xml:space="preserve"> </v>
      </c>
      <c r="S14" s="45">
        <f>DATEDIF(ﾃﾞｰﾀ!E14,$L$1,"Y")</f>
        <v>127</v>
      </c>
      <c r="U14" s="45" t="str">
        <f t="shared" si="3"/>
        <v xml:space="preserve">     </v>
      </c>
    </row>
    <row r="15" spans="1:21" ht="13.5" customHeight="1">
      <c r="A15" s="8" t="str">
        <f>IF(ﾃﾞｰﾀ!K15="","",ﾃﾞｰﾀ!K15)</f>
        <v/>
      </c>
      <c r="B15" s="8" t="str">
        <f>IF(ﾃﾞｰﾀ!L15="","",ﾃﾞｰﾀ!L15)</f>
        <v/>
      </c>
      <c r="C15" s="51" t="str">
        <f>IF(ﾃﾞｰﾀ!M15="","",ﾃﾞｰﾀ!M15)</f>
        <v/>
      </c>
      <c r="D15" s="48" t="str">
        <f>IF(ﾃﾞｰﾀ!K15="","",0)</f>
        <v/>
      </c>
      <c r="E15" s="8" t="str">
        <f>IF(ﾃﾞｰﾀ!E15="","",TEXT(ﾃﾞｰﾀ!E15,"yyyymmdd"))</f>
        <v/>
      </c>
      <c r="F15" s="8" t="str">
        <f>IF(ﾃﾞｰﾀ!C15="","",TEXT(ﾃﾞｰﾀ!C15,"yyyymmdd"))</f>
        <v/>
      </c>
      <c r="G15" s="45">
        <f t="shared" si="0"/>
        <v>1</v>
      </c>
      <c r="H15" s="83"/>
      <c r="I15" s="83"/>
      <c r="J15" s="83"/>
      <c r="K15" s="45">
        <f t="shared" si="1"/>
        <v>127</v>
      </c>
      <c r="L15" s="83"/>
      <c r="M15" s="45" t="str">
        <f t="shared" si="4"/>
        <v xml:space="preserve"> </v>
      </c>
      <c r="N15" s="45" t="str">
        <f>IF(AND(ﾃﾞｰﾀ!D15="女",K15&gt;=20,K15&lt;=35,MOD(K15,2)=0),"子宮単独 "," ")</f>
        <v xml:space="preserve"> </v>
      </c>
      <c r="O15" s="45" t="str">
        <f>IF(AND(ﾃﾞｰﾀ!D15="女",K15&gt;=35,K15&lt;=75,MOD(K15,2)=0),"子宮 "," ")</f>
        <v xml:space="preserve"> </v>
      </c>
      <c r="P15" s="45" t="str">
        <f>IF(AND(ﾃﾞｰﾀ!D15="女",K15&gt;=40,K15&lt;=49,MOD(K15,2)=0),"ﾏﾝﾓ2 "," ")</f>
        <v xml:space="preserve"> </v>
      </c>
      <c r="Q15" s="45" t="str">
        <f>IF(AND(ﾃﾞｰﾀ!D15="女",K15&gt;=50,K15&lt;=75,MOD(K15,2)=0),"ﾏﾝﾓ１ "," ")</f>
        <v xml:space="preserve"> </v>
      </c>
      <c r="S15" s="45">
        <f>DATEDIF(ﾃﾞｰﾀ!E15,$L$1,"Y")</f>
        <v>127</v>
      </c>
      <c r="U15" s="45" t="str">
        <f t="shared" si="3"/>
        <v xml:space="preserve">     </v>
      </c>
    </row>
    <row r="16" spans="1:21" ht="13.5" customHeight="1">
      <c r="A16" s="8" t="str">
        <f>IF(ﾃﾞｰﾀ!K16="","",ﾃﾞｰﾀ!K16)</f>
        <v/>
      </c>
      <c r="B16" s="8" t="str">
        <f>IF(ﾃﾞｰﾀ!L16="","",ﾃﾞｰﾀ!L16)</f>
        <v/>
      </c>
      <c r="C16" s="51" t="str">
        <f>IF(ﾃﾞｰﾀ!M16="","",ﾃﾞｰﾀ!M16)</f>
        <v/>
      </c>
      <c r="D16" s="48" t="str">
        <f>IF(ﾃﾞｰﾀ!K16="","",0)</f>
        <v/>
      </c>
      <c r="E16" s="8" t="str">
        <f>IF(ﾃﾞｰﾀ!E16="","",TEXT(ﾃﾞｰﾀ!E16,"yyyymmdd"))</f>
        <v/>
      </c>
      <c r="F16" s="8" t="str">
        <f>IF(ﾃﾞｰﾀ!C16="","",TEXT(ﾃﾞｰﾀ!C16,"yyyymmdd"))</f>
        <v/>
      </c>
      <c r="G16" s="45">
        <f t="shared" si="0"/>
        <v>1</v>
      </c>
      <c r="K16" s="45">
        <f t="shared" si="1"/>
        <v>127</v>
      </c>
      <c r="M16" s="45" t="str">
        <f t="shared" si="4"/>
        <v xml:space="preserve"> </v>
      </c>
      <c r="N16" s="45" t="str">
        <f>IF(AND(ﾃﾞｰﾀ!D16="女",K16&gt;=20,K16&lt;=35,MOD(K16,2)=0),"子宮単独 "," ")</f>
        <v xml:space="preserve"> </v>
      </c>
      <c r="O16" s="45" t="str">
        <f>IF(AND(ﾃﾞｰﾀ!D16="女",K16&gt;=35,K16&lt;=75,MOD(K16,2)=0),"子宮 "," ")</f>
        <v xml:space="preserve"> </v>
      </c>
      <c r="P16" s="45" t="str">
        <f>IF(AND(ﾃﾞｰﾀ!D16="女",K16&gt;=40,K16&lt;=49,MOD(K16,2)=0),"ﾏﾝﾓ2 "," ")</f>
        <v xml:space="preserve"> </v>
      </c>
      <c r="Q16" s="45" t="str">
        <f>IF(AND(ﾃﾞｰﾀ!D16="女",K16&gt;=50,K16&lt;=75,MOD(K16,2)=0),"ﾏﾝﾓ１ "," ")</f>
        <v xml:space="preserve"> </v>
      </c>
      <c r="S16" s="45">
        <f>DATEDIF(ﾃﾞｰﾀ!E16,$L$1,"Y")</f>
        <v>127</v>
      </c>
      <c r="U16" s="45" t="str">
        <f t="shared" si="3"/>
        <v xml:space="preserve">     </v>
      </c>
    </row>
    <row r="17" spans="1:21">
      <c r="A17" s="8" t="str">
        <f>IF(ﾃﾞｰﾀ!K17="","",ﾃﾞｰﾀ!K17)</f>
        <v/>
      </c>
      <c r="B17" s="8" t="str">
        <f>IF(ﾃﾞｰﾀ!L17="","",ﾃﾞｰﾀ!L17)</f>
        <v/>
      </c>
      <c r="C17" s="51" t="str">
        <f>IF(ﾃﾞｰﾀ!M17="","",ﾃﾞｰﾀ!M17)</f>
        <v/>
      </c>
      <c r="D17" s="48" t="str">
        <f>IF(ﾃﾞｰﾀ!K17="","",0)</f>
        <v/>
      </c>
      <c r="E17" s="8" t="str">
        <f>IF(ﾃﾞｰﾀ!E17="","",TEXT(ﾃﾞｰﾀ!E17,"yyyymmdd"))</f>
        <v/>
      </c>
      <c r="F17" s="8" t="str">
        <f>IF(ﾃﾞｰﾀ!C17="","",TEXT(ﾃﾞｰﾀ!C17,"yyyymmdd"))</f>
        <v/>
      </c>
      <c r="G17" s="45">
        <f t="shared" si="0"/>
        <v>1</v>
      </c>
      <c r="K17" s="45">
        <f t="shared" si="1"/>
        <v>127</v>
      </c>
      <c r="M17" s="45" t="str">
        <f t="shared" si="4"/>
        <v xml:space="preserve"> </v>
      </c>
      <c r="N17" s="45" t="str">
        <f>IF(AND(ﾃﾞｰﾀ!D17="女",K17&gt;=20,K17&lt;=35,MOD(K17,2)=0),"子宮単独 "," ")</f>
        <v xml:space="preserve"> </v>
      </c>
      <c r="O17" s="45" t="str">
        <f>IF(AND(ﾃﾞｰﾀ!D17="女",K17&gt;=35,K17&lt;=75,MOD(K17,2)=0),"子宮 "," ")</f>
        <v xml:space="preserve"> </v>
      </c>
      <c r="P17" s="45" t="str">
        <f>IF(AND(ﾃﾞｰﾀ!D17="女",K17&gt;=40,K17&lt;=49,MOD(K17,2)=0),"ﾏﾝﾓ2 "," ")</f>
        <v xml:space="preserve"> </v>
      </c>
      <c r="Q17" s="45" t="str">
        <f>IF(AND(ﾃﾞｰﾀ!D17="女",K17&gt;=50,K17&lt;=75,MOD(K17,2)=0),"ﾏﾝﾓ１ "," ")</f>
        <v xml:space="preserve"> </v>
      </c>
      <c r="S17" s="45">
        <f>DATEDIF(ﾃﾞｰﾀ!E17,$L$1,"Y")</f>
        <v>127</v>
      </c>
      <c r="U17" s="45" t="str">
        <f t="shared" si="3"/>
        <v xml:space="preserve">     </v>
      </c>
    </row>
    <row r="18" spans="1:21">
      <c r="A18" s="8" t="str">
        <f>IF(ﾃﾞｰﾀ!K18="","",ﾃﾞｰﾀ!K18)</f>
        <v/>
      </c>
      <c r="B18" s="8" t="str">
        <f>IF(ﾃﾞｰﾀ!L18="","",ﾃﾞｰﾀ!L18)</f>
        <v/>
      </c>
      <c r="C18" s="51" t="str">
        <f>IF(ﾃﾞｰﾀ!M18="","",ﾃﾞｰﾀ!M18)</f>
        <v/>
      </c>
      <c r="D18" s="48" t="str">
        <f>IF(ﾃﾞｰﾀ!K18="","",0)</f>
        <v/>
      </c>
      <c r="E18" s="8" t="str">
        <f>IF(ﾃﾞｰﾀ!E18="","",TEXT(ﾃﾞｰﾀ!E18,"yyyymmdd"))</f>
        <v/>
      </c>
      <c r="F18" s="8" t="str">
        <f>IF(ﾃﾞｰﾀ!C18="","",TEXT(ﾃﾞｰﾀ!C18,"yyyymmdd"))</f>
        <v/>
      </c>
      <c r="G18" s="45">
        <f t="shared" si="0"/>
        <v>1</v>
      </c>
      <c r="K18" s="45">
        <f t="shared" si="1"/>
        <v>127</v>
      </c>
      <c r="M18" s="45" t="str">
        <f t="shared" si="4"/>
        <v xml:space="preserve"> </v>
      </c>
      <c r="N18" s="45" t="str">
        <f>IF(AND(ﾃﾞｰﾀ!D18="女",K18&gt;=20,K18&lt;=35,MOD(K18,2)=0),"子宮単独 "," ")</f>
        <v xml:space="preserve"> </v>
      </c>
      <c r="O18" s="45" t="str">
        <f>IF(AND(ﾃﾞｰﾀ!D18="女",K18&gt;=35,K18&lt;=75,MOD(K18,2)=0),"子宮 "," ")</f>
        <v xml:space="preserve"> </v>
      </c>
      <c r="P18" s="45" t="str">
        <f>IF(AND(ﾃﾞｰﾀ!D18="女",K18&gt;=40,K18&lt;=49,MOD(K18,2)=0),"ﾏﾝﾓ2 "," ")</f>
        <v xml:space="preserve"> </v>
      </c>
      <c r="Q18" s="45" t="str">
        <f>IF(AND(ﾃﾞｰﾀ!D18="女",K18&gt;=50,K18&lt;=75,MOD(K18,2)=0),"ﾏﾝﾓ１ "," ")</f>
        <v xml:space="preserve"> </v>
      </c>
      <c r="S18" s="45">
        <f>DATEDIF(ﾃﾞｰﾀ!E18,$L$1,"Y")</f>
        <v>127</v>
      </c>
      <c r="U18" s="45" t="str">
        <f t="shared" si="3"/>
        <v xml:space="preserve">     </v>
      </c>
    </row>
    <row r="19" spans="1:21">
      <c r="A19" s="8" t="str">
        <f>IF(ﾃﾞｰﾀ!K19="","",ﾃﾞｰﾀ!K19)</f>
        <v/>
      </c>
      <c r="B19" s="8" t="str">
        <f>IF(ﾃﾞｰﾀ!L19="","",ﾃﾞｰﾀ!L19)</f>
        <v/>
      </c>
      <c r="C19" s="51" t="str">
        <f>IF(ﾃﾞｰﾀ!M19="","",ﾃﾞｰﾀ!M19)</f>
        <v/>
      </c>
      <c r="D19" s="48" t="str">
        <f>IF(ﾃﾞｰﾀ!K19="","",0)</f>
        <v/>
      </c>
      <c r="E19" s="8" t="str">
        <f>IF(ﾃﾞｰﾀ!E19="","",TEXT(ﾃﾞｰﾀ!E19,"yyyymmdd"))</f>
        <v/>
      </c>
      <c r="F19" s="8" t="str">
        <f>IF(ﾃﾞｰﾀ!C19="","",TEXT(ﾃﾞｰﾀ!C19,"yyyymmdd"))</f>
        <v/>
      </c>
      <c r="G19" s="45">
        <f t="shared" si="0"/>
        <v>1</v>
      </c>
      <c r="K19" s="45">
        <f t="shared" si="1"/>
        <v>127</v>
      </c>
      <c r="M19" s="45" t="str">
        <f t="shared" si="4"/>
        <v xml:space="preserve"> </v>
      </c>
      <c r="N19" s="45" t="str">
        <f>IF(AND(ﾃﾞｰﾀ!D19="女",K19&gt;=20,K19&lt;=35,MOD(K19,2)=0),"子宮単独 "," ")</f>
        <v xml:space="preserve"> </v>
      </c>
      <c r="O19" s="45" t="str">
        <f>IF(AND(ﾃﾞｰﾀ!D19="女",K19&gt;=35,K19&lt;=75,MOD(K19,2)=0),"子宮 "," ")</f>
        <v xml:space="preserve"> </v>
      </c>
      <c r="P19" s="45" t="str">
        <f>IF(AND(ﾃﾞｰﾀ!D19="女",K19&gt;=40,K19&lt;=49,MOD(K19,2)=0),"ﾏﾝﾓ2 "," ")</f>
        <v xml:space="preserve"> </v>
      </c>
      <c r="Q19" s="45" t="str">
        <f>IF(AND(ﾃﾞｰﾀ!D19="女",K19&gt;=50,K19&lt;=75,MOD(K19,2)=0),"ﾏﾝﾓ１ "," ")</f>
        <v xml:space="preserve"> </v>
      </c>
      <c r="S19" s="45">
        <f>DATEDIF(ﾃﾞｰﾀ!E19,$L$1,"Y")</f>
        <v>127</v>
      </c>
      <c r="U19" s="45" t="str">
        <f t="shared" si="3"/>
        <v xml:space="preserve">     </v>
      </c>
    </row>
    <row r="20" spans="1:21">
      <c r="A20" s="8" t="str">
        <f>IF(ﾃﾞｰﾀ!K20="","",ﾃﾞｰﾀ!K20)</f>
        <v/>
      </c>
      <c r="B20" s="8" t="str">
        <f>IF(ﾃﾞｰﾀ!L20="","",ﾃﾞｰﾀ!L20)</f>
        <v/>
      </c>
      <c r="C20" s="51" t="str">
        <f>IF(ﾃﾞｰﾀ!M20="","",ﾃﾞｰﾀ!M20)</f>
        <v/>
      </c>
      <c r="D20" s="48" t="str">
        <f>IF(ﾃﾞｰﾀ!K20="","",0)</f>
        <v/>
      </c>
      <c r="E20" s="8" t="str">
        <f>IF(ﾃﾞｰﾀ!E20="","",TEXT(ﾃﾞｰﾀ!E20,"yyyymmdd"))</f>
        <v/>
      </c>
      <c r="F20" s="8" t="str">
        <f>IF(ﾃﾞｰﾀ!C20="","",TEXT(ﾃﾞｰﾀ!C20,"yyyymmdd"))</f>
        <v/>
      </c>
      <c r="G20" s="86">
        <f t="shared" si="0"/>
        <v>1</v>
      </c>
      <c r="H20" s="76"/>
      <c r="I20" s="76"/>
      <c r="K20" s="45">
        <f t="shared" si="1"/>
        <v>127</v>
      </c>
      <c r="M20" s="45" t="str">
        <f t="shared" si="4"/>
        <v xml:space="preserve"> </v>
      </c>
      <c r="N20" s="45" t="str">
        <f>IF(AND(ﾃﾞｰﾀ!D20="女",K20&gt;=20,K20&lt;=35,MOD(K20,2)=0),"子宮単独 "," ")</f>
        <v xml:space="preserve"> </v>
      </c>
      <c r="O20" s="45" t="str">
        <f>IF(AND(ﾃﾞｰﾀ!D20="女",K20&gt;=35,K20&lt;=75,MOD(K20,2)=0),"子宮 "," ")</f>
        <v xml:space="preserve"> </v>
      </c>
      <c r="P20" s="45" t="str">
        <f>IF(AND(ﾃﾞｰﾀ!D20="女",K20&gt;=40,K20&lt;=49,MOD(K20,2)=0),"ﾏﾝﾓ2 "," ")</f>
        <v xml:space="preserve"> </v>
      </c>
      <c r="Q20" s="45" t="str">
        <f>IF(AND(ﾃﾞｰﾀ!D20="女",K20&gt;=50,K20&lt;=75,MOD(K20,2)=0),"ﾏﾝﾓ１ "," ")</f>
        <v xml:space="preserve"> </v>
      </c>
      <c r="S20" s="45">
        <f>DATEDIF(ﾃﾞｰﾀ!E20,$L$1,"Y")</f>
        <v>127</v>
      </c>
      <c r="U20" s="45" t="str">
        <f t="shared" si="3"/>
        <v xml:space="preserve">     </v>
      </c>
    </row>
    <row r="21" spans="1:21">
      <c r="A21" s="8" t="str">
        <f>IF(ﾃﾞｰﾀ!K21="","",ﾃﾞｰﾀ!K21)</f>
        <v/>
      </c>
      <c r="B21" s="8" t="str">
        <f>IF(ﾃﾞｰﾀ!L21="","",ﾃﾞｰﾀ!L21)</f>
        <v/>
      </c>
      <c r="C21" s="51" t="str">
        <f>IF(ﾃﾞｰﾀ!M21="","",ﾃﾞｰﾀ!M21)</f>
        <v/>
      </c>
      <c r="D21" s="48" t="str">
        <f>IF(ﾃﾞｰﾀ!K21="","",0)</f>
        <v/>
      </c>
      <c r="E21" s="8" t="str">
        <f>IF(ﾃﾞｰﾀ!E21="","",TEXT(ﾃﾞｰﾀ!E21,"yyyymmdd"))</f>
        <v/>
      </c>
      <c r="F21" s="8" t="str">
        <f>IF(ﾃﾞｰﾀ!C21="","",TEXT(ﾃﾞｰﾀ!C21,"yyyymmdd"))</f>
        <v/>
      </c>
      <c r="G21" s="45">
        <f t="shared" si="0"/>
        <v>1</v>
      </c>
      <c r="K21" s="45">
        <f t="shared" si="1"/>
        <v>127</v>
      </c>
      <c r="M21" s="45" t="str">
        <f t="shared" si="4"/>
        <v xml:space="preserve"> </v>
      </c>
      <c r="N21" s="45" t="str">
        <f>IF(AND(ﾃﾞｰﾀ!D21="女",K21&gt;=20,K21&lt;=35,MOD(K21,2)=0),"子宮単独 "," ")</f>
        <v xml:space="preserve"> </v>
      </c>
      <c r="O21" s="45" t="str">
        <f>IF(AND(ﾃﾞｰﾀ!D21="女",K21&gt;=35,K21&lt;=75,MOD(K21,2)=0),"子宮 "," ")</f>
        <v xml:space="preserve"> </v>
      </c>
      <c r="P21" s="45" t="str">
        <f>IF(AND(ﾃﾞｰﾀ!D21="女",K21&gt;=40,K21&lt;=49,MOD(K21,2)=0),"ﾏﾝﾓ2 "," ")</f>
        <v xml:space="preserve"> </v>
      </c>
      <c r="Q21" s="45" t="str">
        <f>IF(AND(ﾃﾞｰﾀ!D21="女",K21&gt;=50,K21&lt;=75,MOD(K21,2)=0),"ﾏﾝﾓ１ "," ")</f>
        <v xml:space="preserve"> </v>
      </c>
      <c r="S21" s="45">
        <f>DATEDIF(ﾃﾞｰﾀ!E21,$L$1,"Y")</f>
        <v>127</v>
      </c>
      <c r="U21" s="45" t="str">
        <f t="shared" si="3"/>
        <v xml:space="preserve">     </v>
      </c>
    </row>
    <row r="22" spans="1:21">
      <c r="A22" s="8" t="str">
        <f>IF(ﾃﾞｰﾀ!K22="","",ﾃﾞｰﾀ!K22)</f>
        <v/>
      </c>
      <c r="B22" s="8" t="str">
        <f>IF(ﾃﾞｰﾀ!L22="","",ﾃﾞｰﾀ!L22)</f>
        <v/>
      </c>
      <c r="C22" s="51" t="str">
        <f>IF(ﾃﾞｰﾀ!M22="","",ﾃﾞｰﾀ!M22)</f>
        <v/>
      </c>
      <c r="D22" s="48" t="str">
        <f>IF(ﾃﾞｰﾀ!K22="","",0)</f>
        <v/>
      </c>
      <c r="E22" s="8" t="str">
        <f>IF(ﾃﾞｰﾀ!E22="","",TEXT(ﾃﾞｰﾀ!E22,"yyyymmdd"))</f>
        <v/>
      </c>
      <c r="F22" s="8" t="str">
        <f>IF(ﾃﾞｰﾀ!C22="","",TEXT(ﾃﾞｰﾀ!C22,"yyyymmdd"))</f>
        <v/>
      </c>
      <c r="G22" s="45">
        <f t="shared" si="0"/>
        <v>1</v>
      </c>
      <c r="K22" s="45">
        <f t="shared" si="1"/>
        <v>127</v>
      </c>
      <c r="M22" s="45" t="str">
        <f t="shared" si="4"/>
        <v xml:space="preserve"> </v>
      </c>
      <c r="N22" s="45" t="str">
        <f>IF(AND(ﾃﾞｰﾀ!D22="女",K22&gt;=20,K22&lt;=35,MOD(K22,2)=0),"子宮単独 "," ")</f>
        <v xml:space="preserve"> </v>
      </c>
      <c r="O22" s="45" t="str">
        <f>IF(AND(ﾃﾞｰﾀ!D22="女",K22&gt;=35,K22&lt;=75,MOD(K22,2)=0),"子宮 "," ")</f>
        <v xml:space="preserve"> </v>
      </c>
      <c r="P22" s="45" t="str">
        <f>IF(AND(ﾃﾞｰﾀ!D22="女",K22&gt;=40,K22&lt;=49,MOD(K22,2)=0),"ﾏﾝﾓ2 "," ")</f>
        <v xml:space="preserve"> </v>
      </c>
      <c r="Q22" s="45" t="str">
        <f>IF(AND(ﾃﾞｰﾀ!D22="女",K22&gt;=50,K22&lt;=75,MOD(K22,2)=0),"ﾏﾝﾓ１ "," ")</f>
        <v xml:space="preserve"> </v>
      </c>
      <c r="S22" s="45">
        <f>DATEDIF(ﾃﾞｰﾀ!E22,$L$1,"Y")</f>
        <v>127</v>
      </c>
      <c r="U22" s="45" t="str">
        <f t="shared" si="3"/>
        <v xml:space="preserve">     </v>
      </c>
    </row>
    <row r="23" spans="1:21">
      <c r="A23" s="8" t="str">
        <f>IF(ﾃﾞｰﾀ!K23="","",ﾃﾞｰﾀ!K23)</f>
        <v/>
      </c>
      <c r="B23" s="8" t="str">
        <f>IF(ﾃﾞｰﾀ!L23="","",ﾃﾞｰﾀ!L23)</f>
        <v/>
      </c>
      <c r="C23" s="51" t="str">
        <f>IF(ﾃﾞｰﾀ!M23="","",ﾃﾞｰﾀ!M23)</f>
        <v/>
      </c>
      <c r="D23" s="48" t="str">
        <f>IF(ﾃﾞｰﾀ!K23="","",0)</f>
        <v/>
      </c>
      <c r="E23" s="8" t="str">
        <f>IF(ﾃﾞｰﾀ!E23="","",TEXT(ﾃﾞｰﾀ!E23,"yyyymmdd"))</f>
        <v/>
      </c>
      <c r="F23" s="8" t="str">
        <f>IF(ﾃﾞｰﾀ!C23="","",TEXT(ﾃﾞｰﾀ!C23,"yyyymmdd"))</f>
        <v/>
      </c>
      <c r="G23" s="45">
        <f t="shared" si="0"/>
        <v>1</v>
      </c>
      <c r="K23" s="45">
        <f t="shared" si="1"/>
        <v>127</v>
      </c>
      <c r="M23" s="45" t="str">
        <f t="shared" si="4"/>
        <v xml:space="preserve"> </v>
      </c>
      <c r="N23" s="45" t="str">
        <f>IF(AND(ﾃﾞｰﾀ!D23="女",K23&gt;=20,K23&lt;=35,MOD(K23,2)=0),"子宮単独 "," ")</f>
        <v xml:space="preserve"> </v>
      </c>
      <c r="O23" s="45" t="str">
        <f>IF(AND(ﾃﾞｰﾀ!D23="女",K23&gt;=35,K23&lt;=75,MOD(K23,2)=0),"子宮 "," ")</f>
        <v xml:space="preserve"> </v>
      </c>
      <c r="P23" s="45" t="str">
        <f>IF(AND(ﾃﾞｰﾀ!D23="女",K23&gt;=40,K23&lt;=49,MOD(K23,2)=0),"ﾏﾝﾓ2 "," ")</f>
        <v xml:space="preserve"> </v>
      </c>
      <c r="Q23" s="45" t="str">
        <f>IF(AND(ﾃﾞｰﾀ!D23="女",K23&gt;=50,K23&lt;=75,MOD(K23,2)=0),"ﾏﾝﾓ１ "," ")</f>
        <v xml:space="preserve"> </v>
      </c>
      <c r="S23" s="45">
        <f>DATEDIF(ﾃﾞｰﾀ!E23,$L$1,"Y")</f>
        <v>127</v>
      </c>
      <c r="U23" s="45" t="str">
        <f t="shared" si="3"/>
        <v xml:space="preserve">     </v>
      </c>
    </row>
    <row r="24" spans="1:21">
      <c r="A24" s="8" t="str">
        <f>IF(ﾃﾞｰﾀ!K24="","",ﾃﾞｰﾀ!K24)</f>
        <v/>
      </c>
      <c r="B24" s="8" t="str">
        <f>IF(ﾃﾞｰﾀ!L24="","",ﾃﾞｰﾀ!L24)</f>
        <v/>
      </c>
      <c r="C24" s="51" t="str">
        <f>IF(ﾃﾞｰﾀ!M24="","",ﾃﾞｰﾀ!M24)</f>
        <v/>
      </c>
      <c r="D24" s="48" t="str">
        <f>IF(ﾃﾞｰﾀ!K24="","",0)</f>
        <v/>
      </c>
      <c r="E24" s="8" t="str">
        <f>IF(ﾃﾞｰﾀ!E24="","",TEXT(ﾃﾞｰﾀ!E24,"yyyymmdd"))</f>
        <v/>
      </c>
      <c r="F24" s="8" t="str">
        <f>IF(ﾃﾞｰﾀ!C24="","",TEXT(ﾃﾞｰﾀ!C24,"yyyymmdd"))</f>
        <v/>
      </c>
      <c r="G24" s="45">
        <f t="shared" si="0"/>
        <v>1</v>
      </c>
      <c r="K24" s="45">
        <f t="shared" si="1"/>
        <v>127</v>
      </c>
      <c r="M24" s="45" t="str">
        <f t="shared" si="4"/>
        <v xml:space="preserve"> </v>
      </c>
      <c r="N24" s="45" t="str">
        <f>IF(AND(ﾃﾞｰﾀ!D24="女",K24&gt;=20,K24&lt;=35,MOD(K24,2)=0),"子宮単独 "," ")</f>
        <v xml:space="preserve"> </v>
      </c>
      <c r="O24" s="45" t="str">
        <f>IF(AND(ﾃﾞｰﾀ!D24="女",K24&gt;=35,K24&lt;=75,MOD(K24,2)=0),"子宮 "," ")</f>
        <v xml:space="preserve"> </v>
      </c>
      <c r="P24" s="45" t="str">
        <f>IF(AND(ﾃﾞｰﾀ!D24="女",K24&gt;=40,K24&lt;=49,MOD(K24,2)=0),"ﾏﾝﾓ2 "," ")</f>
        <v xml:space="preserve"> </v>
      </c>
      <c r="Q24" s="45" t="str">
        <f>IF(AND(ﾃﾞｰﾀ!D24="女",K24&gt;=50,K24&lt;=75,MOD(K24,2)=0),"ﾏﾝﾓ１ "," ")</f>
        <v xml:space="preserve"> </v>
      </c>
      <c r="S24" s="45">
        <f>DATEDIF(ﾃﾞｰﾀ!E24,$L$1,"Y")</f>
        <v>127</v>
      </c>
      <c r="U24" s="45" t="str">
        <f t="shared" si="3"/>
        <v xml:space="preserve">     </v>
      </c>
    </row>
    <row r="25" spans="1:21">
      <c r="A25" s="8" t="str">
        <f>IF(ﾃﾞｰﾀ!K25="","",ﾃﾞｰﾀ!K25)</f>
        <v/>
      </c>
      <c r="B25" s="8" t="str">
        <f>IF(ﾃﾞｰﾀ!L25="","",ﾃﾞｰﾀ!L25)</f>
        <v/>
      </c>
      <c r="C25" s="51" t="str">
        <f>IF(ﾃﾞｰﾀ!M25="","",ﾃﾞｰﾀ!M25)</f>
        <v/>
      </c>
      <c r="D25" s="48" t="str">
        <f>IF(ﾃﾞｰﾀ!K25="","",0)</f>
        <v/>
      </c>
      <c r="E25" s="8" t="str">
        <f>IF(ﾃﾞｰﾀ!E25="","",TEXT(ﾃﾞｰﾀ!E25,"yyyymmdd"))</f>
        <v/>
      </c>
      <c r="F25" s="8" t="str">
        <f>IF(ﾃﾞｰﾀ!C25="","",TEXT(ﾃﾞｰﾀ!C25,"yyyymmdd"))</f>
        <v/>
      </c>
      <c r="G25" s="45">
        <f t="shared" si="0"/>
        <v>1</v>
      </c>
      <c r="K25" s="45">
        <f t="shared" si="1"/>
        <v>127</v>
      </c>
      <c r="M25" s="45" t="str">
        <f t="shared" si="4"/>
        <v xml:space="preserve"> </v>
      </c>
      <c r="N25" s="45" t="str">
        <f>IF(AND(ﾃﾞｰﾀ!D25="女",K25&gt;=20,K25&lt;=35,MOD(K25,2)=0),"子宮単独 "," ")</f>
        <v xml:space="preserve"> </v>
      </c>
      <c r="O25" s="45" t="str">
        <f>IF(AND(ﾃﾞｰﾀ!D25="女",K25&gt;=35,K25&lt;=75,MOD(K25,2)=0),"子宮 "," ")</f>
        <v xml:space="preserve"> </v>
      </c>
      <c r="P25" s="45" t="str">
        <f>IF(AND(ﾃﾞｰﾀ!D25="女",K25&gt;=40,K25&lt;=49,MOD(K25,2)=0),"ﾏﾝﾓ2 "," ")</f>
        <v xml:space="preserve"> </v>
      </c>
      <c r="Q25" s="45" t="str">
        <f>IF(AND(ﾃﾞｰﾀ!D25="女",K25&gt;=50,K25&lt;=75,MOD(K25,2)=0),"ﾏﾝﾓ１ "," ")</f>
        <v xml:space="preserve"> </v>
      </c>
      <c r="S25" s="45">
        <f>DATEDIF(ﾃﾞｰﾀ!E25,$L$1,"Y")</f>
        <v>127</v>
      </c>
      <c r="U25" s="45" t="str">
        <f t="shared" si="3"/>
        <v xml:space="preserve">     </v>
      </c>
    </row>
    <row r="26" spans="1:21">
      <c r="A26" s="8" t="str">
        <f>IF(ﾃﾞｰﾀ!K26="","",ﾃﾞｰﾀ!K26)</f>
        <v/>
      </c>
      <c r="B26" s="8" t="str">
        <f>IF(ﾃﾞｰﾀ!L26="","",ﾃﾞｰﾀ!L26)</f>
        <v/>
      </c>
      <c r="C26" s="51" t="str">
        <f>IF(ﾃﾞｰﾀ!M26="","",ﾃﾞｰﾀ!M26)</f>
        <v/>
      </c>
      <c r="D26" s="48" t="str">
        <f>IF(ﾃﾞｰﾀ!K26="","",0)</f>
        <v/>
      </c>
      <c r="E26" s="8" t="str">
        <f>IF(ﾃﾞｰﾀ!E26="","",TEXT(ﾃﾞｰﾀ!E26,"yyyymmdd"))</f>
        <v/>
      </c>
      <c r="F26" s="8" t="str">
        <f>IF(ﾃﾞｰﾀ!C26="","",TEXT(ﾃﾞｰﾀ!C26,"yyyymmdd"))</f>
        <v/>
      </c>
      <c r="G26" s="45">
        <f t="shared" si="0"/>
        <v>1</v>
      </c>
      <c r="K26" s="45">
        <f t="shared" si="1"/>
        <v>127</v>
      </c>
      <c r="M26" s="45" t="str">
        <f t="shared" si="4"/>
        <v xml:space="preserve"> </v>
      </c>
      <c r="N26" s="45" t="str">
        <f>IF(AND(ﾃﾞｰﾀ!D26="女",K26&gt;=20,K26&lt;=35,MOD(K26,2)=0),"子宮単独 "," ")</f>
        <v xml:space="preserve"> </v>
      </c>
      <c r="O26" s="45" t="str">
        <f>IF(AND(ﾃﾞｰﾀ!D26="女",K26&gt;=35,K26&lt;=75,MOD(K26,2)=0),"子宮 "," ")</f>
        <v xml:space="preserve"> </v>
      </c>
      <c r="P26" s="45" t="str">
        <f>IF(AND(ﾃﾞｰﾀ!D26="女",K26&gt;=40,K26&lt;=49,MOD(K26,2)=0),"ﾏﾝﾓ2 "," ")</f>
        <v xml:space="preserve"> </v>
      </c>
      <c r="Q26" s="45" t="str">
        <f>IF(AND(ﾃﾞｰﾀ!D26="女",K26&gt;=50,K26&lt;=75,MOD(K26,2)=0),"ﾏﾝﾓ１ "," ")</f>
        <v xml:space="preserve"> </v>
      </c>
      <c r="S26" s="45">
        <f>DATEDIF(ﾃﾞｰﾀ!E26,$L$1,"Y")</f>
        <v>127</v>
      </c>
      <c r="U26" s="45" t="str">
        <f t="shared" si="3"/>
        <v xml:space="preserve">     </v>
      </c>
    </row>
    <row r="27" spans="1:21">
      <c r="A27" s="8" t="str">
        <f>IF(ﾃﾞｰﾀ!K27="","",ﾃﾞｰﾀ!K27)</f>
        <v/>
      </c>
      <c r="B27" s="8" t="str">
        <f>IF(ﾃﾞｰﾀ!L27="","",ﾃﾞｰﾀ!L27)</f>
        <v/>
      </c>
      <c r="C27" s="51" t="str">
        <f>IF(ﾃﾞｰﾀ!M27="","",ﾃﾞｰﾀ!M27)</f>
        <v/>
      </c>
      <c r="D27" s="48" t="str">
        <f>IF(ﾃﾞｰﾀ!K27="","",0)</f>
        <v/>
      </c>
      <c r="E27" s="8" t="str">
        <f>IF(ﾃﾞｰﾀ!E27="","",TEXT(ﾃﾞｰﾀ!E27,"yyyymmdd"))</f>
        <v/>
      </c>
      <c r="F27" s="8" t="str">
        <f>IF(ﾃﾞｰﾀ!C27="","",TEXT(ﾃﾞｰﾀ!C27,"yyyymmdd"))</f>
        <v/>
      </c>
      <c r="G27" s="45">
        <f t="shared" si="0"/>
        <v>1</v>
      </c>
      <c r="K27" s="45">
        <f t="shared" si="1"/>
        <v>127</v>
      </c>
      <c r="M27" s="45" t="str">
        <f t="shared" si="4"/>
        <v xml:space="preserve"> </v>
      </c>
      <c r="N27" s="45" t="str">
        <f>IF(AND(ﾃﾞｰﾀ!D27="女",K27&gt;=20,K27&lt;=35,MOD(K27,2)=0),"子宮単独 "," ")</f>
        <v xml:space="preserve"> </v>
      </c>
      <c r="O27" s="45" t="str">
        <f>IF(AND(ﾃﾞｰﾀ!D27="女",K27&gt;=35,K27&lt;=75,MOD(K27,2)=0),"子宮 "," ")</f>
        <v xml:space="preserve"> </v>
      </c>
      <c r="P27" s="45" t="str">
        <f>IF(AND(ﾃﾞｰﾀ!D27="女",K27&gt;=40,K27&lt;=49,MOD(K27,2)=0),"ﾏﾝﾓ2 "," ")</f>
        <v xml:space="preserve"> </v>
      </c>
      <c r="Q27" s="45" t="str">
        <f>IF(AND(ﾃﾞｰﾀ!D27="女",K27&gt;=50,K27&lt;=75,MOD(K27,2)=0),"ﾏﾝﾓ１ "," ")</f>
        <v xml:space="preserve"> </v>
      </c>
      <c r="S27" s="45">
        <f>DATEDIF(ﾃﾞｰﾀ!E27,$L$1,"Y")</f>
        <v>127</v>
      </c>
      <c r="U27" s="45" t="str">
        <f t="shared" si="3"/>
        <v xml:space="preserve">     </v>
      </c>
    </row>
    <row r="28" spans="1:21">
      <c r="A28" s="8" t="str">
        <f>IF(ﾃﾞｰﾀ!K28="","",ﾃﾞｰﾀ!K28)</f>
        <v/>
      </c>
      <c r="B28" s="8" t="str">
        <f>IF(ﾃﾞｰﾀ!L28="","",ﾃﾞｰﾀ!L28)</f>
        <v/>
      </c>
      <c r="C28" s="51" t="str">
        <f>IF(ﾃﾞｰﾀ!M28="","",ﾃﾞｰﾀ!M28)</f>
        <v/>
      </c>
      <c r="D28" s="48" t="str">
        <f>IF(ﾃﾞｰﾀ!K28="","",0)</f>
        <v/>
      </c>
      <c r="E28" s="8" t="str">
        <f>IF(ﾃﾞｰﾀ!E28="","",TEXT(ﾃﾞｰﾀ!E28,"yyyymmdd"))</f>
        <v/>
      </c>
      <c r="F28" s="8" t="str">
        <f>IF(ﾃﾞｰﾀ!C28="","",TEXT(ﾃﾞｰﾀ!C28,"yyyymmdd"))</f>
        <v/>
      </c>
      <c r="G28" s="45">
        <f t="shared" si="0"/>
        <v>1</v>
      </c>
      <c r="K28" s="45">
        <f t="shared" si="1"/>
        <v>127</v>
      </c>
      <c r="M28" s="45" t="str">
        <f t="shared" si="4"/>
        <v xml:space="preserve"> </v>
      </c>
      <c r="N28" s="45" t="str">
        <f>IF(AND(ﾃﾞｰﾀ!D28="女",K28&gt;=20,K28&lt;=35,MOD(K28,2)=0),"子宮単独 "," ")</f>
        <v xml:space="preserve"> </v>
      </c>
      <c r="O28" s="45" t="str">
        <f>IF(AND(ﾃﾞｰﾀ!D28="女",K28&gt;=35,K28&lt;=75,MOD(K28,2)=0),"子宮 "," ")</f>
        <v xml:space="preserve"> </v>
      </c>
      <c r="P28" s="45" t="str">
        <f>IF(AND(ﾃﾞｰﾀ!D28="女",K28&gt;=40,K28&lt;=49,MOD(K28,2)=0),"ﾏﾝﾓ2 "," ")</f>
        <v xml:space="preserve"> </v>
      </c>
      <c r="Q28" s="45" t="str">
        <f>IF(AND(ﾃﾞｰﾀ!D28="女",K28&gt;=50,K28&lt;=75,MOD(K28,2)=0),"ﾏﾝﾓ１ "," ")</f>
        <v xml:space="preserve"> </v>
      </c>
      <c r="S28" s="45">
        <f>DATEDIF(ﾃﾞｰﾀ!E28,$L$1,"Y")</f>
        <v>127</v>
      </c>
      <c r="U28" s="45" t="str">
        <f t="shared" si="3"/>
        <v xml:space="preserve">     </v>
      </c>
    </row>
    <row r="29" spans="1:21">
      <c r="A29" s="8" t="str">
        <f>IF(ﾃﾞｰﾀ!K29="","",ﾃﾞｰﾀ!K29)</f>
        <v/>
      </c>
      <c r="B29" s="8" t="str">
        <f>IF(ﾃﾞｰﾀ!L29="","",ﾃﾞｰﾀ!L29)</f>
        <v/>
      </c>
      <c r="C29" s="51" t="str">
        <f>IF(ﾃﾞｰﾀ!M29="","",ﾃﾞｰﾀ!M29)</f>
        <v/>
      </c>
      <c r="D29" s="48" t="str">
        <f>IF(ﾃﾞｰﾀ!K29="","",0)</f>
        <v/>
      </c>
      <c r="E29" s="8" t="str">
        <f>IF(ﾃﾞｰﾀ!E29="","",TEXT(ﾃﾞｰﾀ!E29,"yyyymmdd"))</f>
        <v/>
      </c>
      <c r="F29" s="8" t="str">
        <f>IF(ﾃﾞｰﾀ!C29="","",TEXT(ﾃﾞｰﾀ!C29,"yyyymmdd"))</f>
        <v/>
      </c>
      <c r="G29" s="45">
        <f t="shared" si="0"/>
        <v>1</v>
      </c>
      <c r="K29" s="45">
        <f t="shared" si="1"/>
        <v>127</v>
      </c>
      <c r="M29" s="45" t="str">
        <f t="shared" si="4"/>
        <v xml:space="preserve"> </v>
      </c>
      <c r="N29" s="45" t="str">
        <f>IF(AND(ﾃﾞｰﾀ!D29="女",K29&gt;=20,K29&lt;=35,MOD(K29,2)=0),"子宮単独 "," ")</f>
        <v xml:space="preserve"> </v>
      </c>
      <c r="O29" s="45" t="str">
        <f>IF(AND(ﾃﾞｰﾀ!D29="女",K29&gt;=35,K29&lt;=75,MOD(K29,2)=0),"子宮 "," ")</f>
        <v xml:space="preserve"> </v>
      </c>
      <c r="P29" s="45" t="str">
        <f>IF(AND(ﾃﾞｰﾀ!D29="女",K29&gt;=40,K29&lt;=49,MOD(K29,2)=0),"ﾏﾝﾓ2 "," ")</f>
        <v xml:space="preserve"> </v>
      </c>
      <c r="Q29" s="45" t="str">
        <f>IF(AND(ﾃﾞｰﾀ!D29="女",K29&gt;=50,K29&lt;=75,MOD(K29,2)=0),"ﾏﾝﾓ１ "," ")</f>
        <v xml:space="preserve"> </v>
      </c>
      <c r="S29" s="45">
        <f>DATEDIF(ﾃﾞｰﾀ!E29,$L$1,"Y")</f>
        <v>127</v>
      </c>
      <c r="U29" s="45" t="str">
        <f t="shared" si="3"/>
        <v xml:space="preserve">     </v>
      </c>
    </row>
    <row r="30" spans="1:21">
      <c r="A30" s="8" t="str">
        <f>IF(ﾃﾞｰﾀ!K30="","",ﾃﾞｰﾀ!K30)</f>
        <v/>
      </c>
      <c r="B30" s="8" t="str">
        <f>IF(ﾃﾞｰﾀ!L30="","",ﾃﾞｰﾀ!L30)</f>
        <v/>
      </c>
      <c r="C30" s="51" t="str">
        <f>IF(ﾃﾞｰﾀ!M30="","",ﾃﾞｰﾀ!M30)</f>
        <v/>
      </c>
      <c r="D30" s="48" t="str">
        <f>IF(ﾃﾞｰﾀ!K30="","",0)</f>
        <v/>
      </c>
      <c r="E30" s="8" t="str">
        <f>IF(ﾃﾞｰﾀ!E30="","",TEXT(ﾃﾞｰﾀ!E30,"yyyymmdd"))</f>
        <v/>
      </c>
      <c r="F30" s="8" t="str">
        <f>IF(ﾃﾞｰﾀ!C30="","",TEXT(ﾃﾞｰﾀ!C30,"yyyymmdd"))</f>
        <v/>
      </c>
      <c r="G30" s="45">
        <f t="shared" si="0"/>
        <v>1</v>
      </c>
      <c r="K30" s="45">
        <f t="shared" si="1"/>
        <v>127</v>
      </c>
      <c r="M30" s="45" t="str">
        <f t="shared" si="4"/>
        <v xml:space="preserve"> </v>
      </c>
      <c r="N30" s="45" t="str">
        <f>IF(AND(ﾃﾞｰﾀ!D30="女",K30&gt;=20,K30&lt;=35,MOD(K30,2)=0),"子宮単独 "," ")</f>
        <v xml:space="preserve"> </v>
      </c>
      <c r="O30" s="45" t="str">
        <f>IF(AND(ﾃﾞｰﾀ!D30="女",K30&gt;=35,K30&lt;=75,MOD(K30,2)=0),"子宮 "," ")</f>
        <v xml:space="preserve"> </v>
      </c>
      <c r="P30" s="45" t="str">
        <f>IF(AND(ﾃﾞｰﾀ!D30="女",K30&gt;=40,K30&lt;=49,MOD(K30,2)=0),"ﾏﾝﾓ2 "," ")</f>
        <v xml:space="preserve"> </v>
      </c>
      <c r="Q30" s="45" t="str">
        <f>IF(AND(ﾃﾞｰﾀ!D30="女",K30&gt;=50,K30&lt;=75,MOD(K30,2)=0),"ﾏﾝﾓ１ "," ")</f>
        <v xml:space="preserve"> </v>
      </c>
      <c r="S30" s="45">
        <f>DATEDIF(ﾃﾞｰﾀ!E30,$L$1,"Y")</f>
        <v>127</v>
      </c>
      <c r="U30" s="45" t="str">
        <f t="shared" si="3"/>
        <v xml:space="preserve">     </v>
      </c>
    </row>
    <row r="31" spans="1:21">
      <c r="A31" s="8" t="str">
        <f>IF(ﾃﾞｰﾀ!K31="","",ﾃﾞｰﾀ!K31)</f>
        <v/>
      </c>
      <c r="B31" s="8" t="str">
        <f>IF(ﾃﾞｰﾀ!L31="","",ﾃﾞｰﾀ!L31)</f>
        <v/>
      </c>
      <c r="C31" s="51" t="str">
        <f>IF(ﾃﾞｰﾀ!M31="","",ﾃﾞｰﾀ!M31)</f>
        <v/>
      </c>
      <c r="D31" s="48" t="str">
        <f>IF(ﾃﾞｰﾀ!K31="","",0)</f>
        <v/>
      </c>
      <c r="E31" s="8" t="str">
        <f>IF(ﾃﾞｰﾀ!E31="","",TEXT(ﾃﾞｰﾀ!E31,"yyyymmdd"))</f>
        <v/>
      </c>
      <c r="F31" s="8" t="str">
        <f>IF(ﾃﾞｰﾀ!C31="","",TEXT(ﾃﾞｰﾀ!C31,"yyyymmdd"))</f>
        <v/>
      </c>
      <c r="G31" s="45">
        <f t="shared" si="0"/>
        <v>1</v>
      </c>
      <c r="K31" s="45">
        <f t="shared" si="1"/>
        <v>127</v>
      </c>
      <c r="M31" s="45" t="str">
        <f t="shared" si="4"/>
        <v xml:space="preserve"> </v>
      </c>
      <c r="N31" s="45" t="str">
        <f>IF(AND(ﾃﾞｰﾀ!D31="女",K31&gt;=20,K31&lt;=35,MOD(K31,2)=0),"子宮単独 "," ")</f>
        <v xml:space="preserve"> </v>
      </c>
      <c r="O31" s="45" t="str">
        <f>IF(AND(ﾃﾞｰﾀ!D31="女",K31&gt;=35,K31&lt;=75,MOD(K31,2)=0),"子宮 "," ")</f>
        <v xml:space="preserve"> </v>
      </c>
      <c r="P31" s="45" t="str">
        <f>IF(AND(ﾃﾞｰﾀ!D31="女",K31&gt;=40,K31&lt;=49,MOD(K31,2)=0),"ﾏﾝﾓ2 "," ")</f>
        <v xml:space="preserve"> </v>
      </c>
      <c r="Q31" s="45" t="str">
        <f>IF(AND(ﾃﾞｰﾀ!D31="女",K31&gt;=50,K31&lt;=75,MOD(K31,2)=0),"ﾏﾝﾓ１ "," ")</f>
        <v xml:space="preserve"> </v>
      </c>
      <c r="S31" s="45">
        <f>DATEDIF(ﾃﾞｰﾀ!E31,$L$1,"Y")</f>
        <v>127</v>
      </c>
      <c r="U31" s="45" t="str">
        <f t="shared" si="3"/>
        <v xml:space="preserve">     </v>
      </c>
    </row>
    <row r="32" spans="1:21">
      <c r="A32" s="8" t="str">
        <f>IF(ﾃﾞｰﾀ!K32="","",ﾃﾞｰﾀ!K32)</f>
        <v/>
      </c>
      <c r="B32" s="8" t="str">
        <f>IF(ﾃﾞｰﾀ!L32="","",ﾃﾞｰﾀ!L32)</f>
        <v/>
      </c>
      <c r="C32" s="51" t="str">
        <f>IF(ﾃﾞｰﾀ!M32="","",ﾃﾞｰﾀ!M32)</f>
        <v/>
      </c>
      <c r="D32" s="48" t="str">
        <f>IF(ﾃﾞｰﾀ!K32="","",0)</f>
        <v/>
      </c>
      <c r="E32" s="8" t="str">
        <f>IF(ﾃﾞｰﾀ!E32="","",TEXT(ﾃﾞｰﾀ!E32,"yyyymmdd"))</f>
        <v/>
      </c>
      <c r="F32" s="8" t="str">
        <f>IF(ﾃﾞｰﾀ!C32="","",TEXT(ﾃﾞｰﾀ!C32,"yyyymmdd"))</f>
        <v/>
      </c>
      <c r="G32" s="45">
        <f t="shared" si="0"/>
        <v>1</v>
      </c>
      <c r="K32" s="45">
        <f t="shared" si="1"/>
        <v>127</v>
      </c>
      <c r="M32" s="45" t="str">
        <f t="shared" si="4"/>
        <v xml:space="preserve"> </v>
      </c>
      <c r="N32" s="45" t="str">
        <f>IF(AND(ﾃﾞｰﾀ!D32="女",K32&gt;=20,K32&lt;=35,MOD(K32,2)=0),"子宮単独 "," ")</f>
        <v xml:space="preserve"> </v>
      </c>
      <c r="O32" s="45" t="str">
        <f>IF(AND(ﾃﾞｰﾀ!D32="女",K32&gt;=35,K32&lt;=75,MOD(K32,2)=0),"子宮 "," ")</f>
        <v xml:space="preserve"> </v>
      </c>
      <c r="P32" s="45" t="str">
        <f>IF(AND(ﾃﾞｰﾀ!D32="女",K32&gt;=40,K32&lt;=49,MOD(K32,2)=0),"ﾏﾝﾓ2 "," ")</f>
        <v xml:space="preserve"> </v>
      </c>
      <c r="Q32" s="45" t="str">
        <f>IF(AND(ﾃﾞｰﾀ!D32="女",K32&gt;=50,K32&lt;=75,MOD(K32,2)=0),"ﾏﾝﾓ１ "," ")</f>
        <v xml:space="preserve"> </v>
      </c>
      <c r="S32" s="45">
        <f>DATEDIF(ﾃﾞｰﾀ!E32,$L$1,"Y")</f>
        <v>127</v>
      </c>
      <c r="U32" s="45" t="str">
        <f t="shared" si="3"/>
        <v xml:space="preserve">     </v>
      </c>
    </row>
    <row r="33" spans="1:21">
      <c r="A33" s="8" t="str">
        <f>IF(ﾃﾞｰﾀ!K33="","",ﾃﾞｰﾀ!K33)</f>
        <v/>
      </c>
      <c r="B33" s="8" t="str">
        <f>IF(ﾃﾞｰﾀ!L33="","",ﾃﾞｰﾀ!L33)</f>
        <v/>
      </c>
      <c r="C33" s="51" t="str">
        <f>IF(ﾃﾞｰﾀ!M33="","",ﾃﾞｰﾀ!M33)</f>
        <v/>
      </c>
      <c r="D33" s="48" t="str">
        <f>IF(ﾃﾞｰﾀ!K33="","",0)</f>
        <v/>
      </c>
      <c r="E33" s="8" t="str">
        <f>IF(ﾃﾞｰﾀ!E33="","",TEXT(ﾃﾞｰﾀ!E33,"yyyymmdd"))</f>
        <v/>
      </c>
      <c r="F33" s="8" t="str">
        <f>IF(ﾃﾞｰﾀ!C33="","",TEXT(ﾃﾞｰﾀ!C33,"yyyymmdd"))</f>
        <v/>
      </c>
      <c r="G33" s="45">
        <f t="shared" si="0"/>
        <v>1</v>
      </c>
      <c r="K33" s="45">
        <f t="shared" si="1"/>
        <v>127</v>
      </c>
      <c r="M33" s="45" t="str">
        <f t="shared" si="4"/>
        <v xml:space="preserve"> </v>
      </c>
      <c r="N33" s="45" t="str">
        <f>IF(AND(ﾃﾞｰﾀ!D33="女",K33&gt;=20,K33&lt;=35,MOD(K33,2)=0),"子宮単独 "," ")</f>
        <v xml:space="preserve"> </v>
      </c>
      <c r="O33" s="45" t="str">
        <f>IF(AND(ﾃﾞｰﾀ!D33="女",K33&gt;=35,K33&lt;=75,MOD(K33,2)=0),"子宮 "," ")</f>
        <v xml:space="preserve"> </v>
      </c>
      <c r="P33" s="45" t="str">
        <f>IF(AND(ﾃﾞｰﾀ!D33="女",K33&gt;=40,K33&lt;=49,MOD(K33,2)=0),"ﾏﾝﾓ2 "," ")</f>
        <v xml:space="preserve"> </v>
      </c>
      <c r="Q33" s="45" t="str">
        <f>IF(AND(ﾃﾞｰﾀ!D33="女",K33&gt;=50,K33&lt;=75,MOD(K33,2)=0),"ﾏﾝﾓ１ "," ")</f>
        <v xml:space="preserve"> </v>
      </c>
      <c r="S33" s="45">
        <f>DATEDIF(ﾃﾞｰﾀ!E33,$L$1,"Y")</f>
        <v>127</v>
      </c>
      <c r="U33" s="45" t="str">
        <f t="shared" si="3"/>
        <v xml:space="preserve">     </v>
      </c>
    </row>
    <row r="34" spans="1:21">
      <c r="A34" s="8" t="str">
        <f>IF(ﾃﾞｰﾀ!K34="","",ﾃﾞｰﾀ!K34)</f>
        <v/>
      </c>
      <c r="B34" s="8" t="str">
        <f>IF(ﾃﾞｰﾀ!L34="","",ﾃﾞｰﾀ!L34)</f>
        <v/>
      </c>
      <c r="C34" s="51" t="str">
        <f>IF(ﾃﾞｰﾀ!M34="","",ﾃﾞｰﾀ!M34)</f>
        <v/>
      </c>
      <c r="D34" s="48" t="str">
        <f>IF(ﾃﾞｰﾀ!K34="","",0)</f>
        <v/>
      </c>
      <c r="E34" s="8" t="str">
        <f>IF(ﾃﾞｰﾀ!E34="","",TEXT(ﾃﾞｰﾀ!E34,"yyyymmdd"))</f>
        <v/>
      </c>
      <c r="F34" s="8" t="str">
        <f>IF(ﾃﾞｰﾀ!C34="","",TEXT(ﾃﾞｰﾀ!C34,"yyyymmdd"))</f>
        <v/>
      </c>
      <c r="G34" s="45">
        <f t="shared" si="0"/>
        <v>1</v>
      </c>
      <c r="K34" s="45">
        <f t="shared" si="1"/>
        <v>127</v>
      </c>
      <c r="M34" s="45" t="str">
        <f t="shared" si="4"/>
        <v xml:space="preserve"> </v>
      </c>
      <c r="N34" s="45" t="str">
        <f>IF(AND(ﾃﾞｰﾀ!D34="女",K34&gt;=20,K34&lt;=35,MOD(K34,2)=0),"子宮単独 "," ")</f>
        <v xml:space="preserve"> </v>
      </c>
      <c r="O34" s="45" t="str">
        <f>IF(AND(ﾃﾞｰﾀ!D34="女",K34&gt;=35,K34&lt;=75,MOD(K34,2)=0),"子宮 "," ")</f>
        <v xml:space="preserve"> </v>
      </c>
      <c r="P34" s="45" t="str">
        <f>IF(AND(ﾃﾞｰﾀ!D34="女",K34&gt;=40,K34&lt;=49,MOD(K34,2)=0),"ﾏﾝﾓ2 "," ")</f>
        <v xml:space="preserve"> </v>
      </c>
      <c r="Q34" s="45" t="str">
        <f>IF(AND(ﾃﾞｰﾀ!D34="女",K34&gt;=50,K34&lt;=75,MOD(K34,2)=0),"ﾏﾝﾓ１ "," ")</f>
        <v xml:space="preserve"> </v>
      </c>
      <c r="S34" s="45">
        <f>DATEDIF(ﾃﾞｰﾀ!E34,$L$1,"Y")</f>
        <v>127</v>
      </c>
      <c r="U34" s="45" t="str">
        <f t="shared" si="3"/>
        <v xml:space="preserve">     </v>
      </c>
    </row>
    <row r="35" spans="1:21">
      <c r="A35" s="8" t="str">
        <f>IF(ﾃﾞｰﾀ!K35="","",ﾃﾞｰﾀ!K35)</f>
        <v/>
      </c>
      <c r="B35" s="8" t="str">
        <f>IF(ﾃﾞｰﾀ!L35="","",ﾃﾞｰﾀ!L35)</f>
        <v/>
      </c>
      <c r="C35" s="51" t="str">
        <f>IF(ﾃﾞｰﾀ!M35="","",ﾃﾞｰﾀ!M35)</f>
        <v/>
      </c>
      <c r="D35" s="48" t="str">
        <f>IF(ﾃﾞｰﾀ!K35="","",0)</f>
        <v/>
      </c>
      <c r="E35" s="8" t="str">
        <f>IF(ﾃﾞｰﾀ!E35="","",TEXT(ﾃﾞｰﾀ!E35,"yyyymmdd"))</f>
        <v/>
      </c>
      <c r="F35" s="8" t="str">
        <f>IF(ﾃﾞｰﾀ!C35="","",TEXT(ﾃﾞｰﾀ!C35,"yyyymmdd"))</f>
        <v/>
      </c>
      <c r="G35" s="45">
        <f t="shared" si="0"/>
        <v>1</v>
      </c>
      <c r="K35" s="45">
        <f t="shared" si="1"/>
        <v>127</v>
      </c>
      <c r="M35" s="45" t="str">
        <f t="shared" si="4"/>
        <v xml:space="preserve"> </v>
      </c>
      <c r="N35" s="45" t="str">
        <f>IF(AND(ﾃﾞｰﾀ!D35="女",K35&gt;=20,K35&lt;=35,MOD(K35,2)=0),"子宮単独 "," ")</f>
        <v xml:space="preserve"> </v>
      </c>
      <c r="O35" s="45" t="str">
        <f>IF(AND(ﾃﾞｰﾀ!D35="女",K35&gt;=35,K35&lt;=75,MOD(K35,2)=0),"子宮 "," ")</f>
        <v xml:space="preserve"> </v>
      </c>
      <c r="P35" s="45" t="str">
        <f>IF(AND(ﾃﾞｰﾀ!D35="女",K35&gt;=40,K35&lt;=49,MOD(K35,2)=0),"ﾏﾝﾓ2 "," ")</f>
        <v xml:space="preserve"> </v>
      </c>
      <c r="Q35" s="45" t="str">
        <f>IF(AND(ﾃﾞｰﾀ!D35="女",K35&gt;=50,K35&lt;=75,MOD(K35,2)=0),"ﾏﾝﾓ１ "," ")</f>
        <v xml:space="preserve"> </v>
      </c>
      <c r="S35" s="45">
        <f>DATEDIF(ﾃﾞｰﾀ!E35,$L$1,"Y")</f>
        <v>127</v>
      </c>
      <c r="U35" s="45" t="str">
        <f t="shared" si="3"/>
        <v xml:space="preserve">     </v>
      </c>
    </row>
    <row r="36" spans="1:21">
      <c r="A36" s="8" t="str">
        <f>IF(ﾃﾞｰﾀ!K36="","",ﾃﾞｰﾀ!K36)</f>
        <v/>
      </c>
      <c r="B36" s="8" t="str">
        <f>IF(ﾃﾞｰﾀ!L36="","",ﾃﾞｰﾀ!L36)</f>
        <v/>
      </c>
      <c r="C36" s="51" t="str">
        <f>IF(ﾃﾞｰﾀ!M36="","",ﾃﾞｰﾀ!M36)</f>
        <v/>
      </c>
      <c r="D36" s="48" t="str">
        <f>IF(ﾃﾞｰﾀ!K36="","",0)</f>
        <v/>
      </c>
      <c r="E36" s="8" t="str">
        <f>IF(ﾃﾞｰﾀ!E36="","",TEXT(ﾃﾞｰﾀ!E36,"yyyymmdd"))</f>
        <v/>
      </c>
      <c r="F36" s="8" t="str">
        <f>IF(ﾃﾞｰﾀ!C36="","",TEXT(ﾃﾞｰﾀ!C36,"yyyymmdd"))</f>
        <v/>
      </c>
      <c r="G36" s="45">
        <f t="shared" si="0"/>
        <v>1</v>
      </c>
      <c r="K36" s="45">
        <f t="shared" si="1"/>
        <v>127</v>
      </c>
      <c r="M36" s="45" t="str">
        <f t="shared" si="4"/>
        <v xml:space="preserve"> </v>
      </c>
      <c r="N36" s="45" t="str">
        <f>IF(AND(ﾃﾞｰﾀ!D36="女",K36&gt;=20,K36&lt;=35,MOD(K36,2)=0),"子宮単独 "," ")</f>
        <v xml:space="preserve"> </v>
      </c>
      <c r="O36" s="45" t="str">
        <f>IF(AND(ﾃﾞｰﾀ!D36="女",K36&gt;=35,K36&lt;=75,MOD(K36,2)=0),"子宮 "," ")</f>
        <v xml:space="preserve"> </v>
      </c>
      <c r="P36" s="45" t="str">
        <f>IF(AND(ﾃﾞｰﾀ!D36="女",K36&gt;=40,K36&lt;=49,MOD(K36,2)=0),"ﾏﾝﾓ2 "," ")</f>
        <v xml:space="preserve"> </v>
      </c>
      <c r="Q36" s="45" t="str">
        <f>IF(AND(ﾃﾞｰﾀ!D36="女",K36&gt;=50,K36&lt;=75,MOD(K36,2)=0),"ﾏﾝﾓ１ "," ")</f>
        <v xml:space="preserve"> </v>
      </c>
      <c r="S36" s="45">
        <f>DATEDIF(ﾃﾞｰﾀ!E36,$L$1,"Y")</f>
        <v>127</v>
      </c>
      <c r="U36" s="45" t="str">
        <f t="shared" si="3"/>
        <v xml:space="preserve">     </v>
      </c>
    </row>
    <row r="37" spans="1:21">
      <c r="A37" s="8" t="str">
        <f>IF(ﾃﾞｰﾀ!K37="","",ﾃﾞｰﾀ!K37)</f>
        <v/>
      </c>
      <c r="B37" s="8" t="str">
        <f>IF(ﾃﾞｰﾀ!L37="","",ﾃﾞｰﾀ!L37)</f>
        <v/>
      </c>
      <c r="C37" s="51" t="str">
        <f>IF(ﾃﾞｰﾀ!M37="","",ﾃﾞｰﾀ!M37)</f>
        <v/>
      </c>
      <c r="D37" s="48" t="str">
        <f>IF(ﾃﾞｰﾀ!K37="","",0)</f>
        <v/>
      </c>
      <c r="E37" s="8" t="str">
        <f>IF(ﾃﾞｰﾀ!E37="","",TEXT(ﾃﾞｰﾀ!E37,"yyyymmdd"))</f>
        <v/>
      </c>
      <c r="F37" s="8" t="str">
        <f>IF(ﾃﾞｰﾀ!C37="","",TEXT(ﾃﾞｰﾀ!C37,"yyyymmdd"))</f>
        <v/>
      </c>
      <c r="G37" s="45">
        <f t="shared" si="0"/>
        <v>1</v>
      </c>
      <c r="K37" s="45">
        <f t="shared" si="1"/>
        <v>127</v>
      </c>
      <c r="M37" s="45" t="str">
        <f t="shared" si="4"/>
        <v xml:space="preserve"> </v>
      </c>
      <c r="N37" s="45" t="str">
        <f>IF(AND(ﾃﾞｰﾀ!D37="女",K37&gt;=20,K37&lt;=35,MOD(K37,2)=0),"子宮単独 "," ")</f>
        <v xml:space="preserve"> </v>
      </c>
      <c r="O37" s="45" t="str">
        <f>IF(AND(ﾃﾞｰﾀ!D37="女",K37&gt;=35,K37&lt;=75,MOD(K37,2)=0),"子宮 "," ")</f>
        <v xml:space="preserve"> </v>
      </c>
      <c r="P37" s="45" t="str">
        <f>IF(AND(ﾃﾞｰﾀ!D37="女",K37&gt;=40,K37&lt;=49,MOD(K37,2)=0),"ﾏﾝﾓ2 "," ")</f>
        <v xml:space="preserve"> </v>
      </c>
      <c r="Q37" s="45" t="str">
        <f>IF(AND(ﾃﾞｰﾀ!D37="女",K37&gt;=50,K37&lt;=75,MOD(K37,2)=0),"ﾏﾝﾓ１ "," ")</f>
        <v xml:space="preserve"> </v>
      </c>
      <c r="S37" s="45">
        <f>DATEDIF(ﾃﾞｰﾀ!E37,$L$1,"Y")</f>
        <v>127</v>
      </c>
      <c r="U37" s="45" t="str">
        <f t="shared" si="3"/>
        <v xml:space="preserve">     </v>
      </c>
    </row>
    <row r="38" spans="1:21">
      <c r="A38" s="8" t="str">
        <f>IF(ﾃﾞｰﾀ!K38="","",ﾃﾞｰﾀ!K38)</f>
        <v/>
      </c>
      <c r="B38" s="8" t="str">
        <f>IF(ﾃﾞｰﾀ!L38="","",ﾃﾞｰﾀ!L38)</f>
        <v/>
      </c>
      <c r="C38" s="51" t="str">
        <f>IF(ﾃﾞｰﾀ!M38="","",ﾃﾞｰﾀ!M38)</f>
        <v/>
      </c>
      <c r="D38" s="48" t="str">
        <f>IF(ﾃﾞｰﾀ!K38="","",0)</f>
        <v/>
      </c>
      <c r="E38" s="8" t="str">
        <f>IF(ﾃﾞｰﾀ!E38="","",TEXT(ﾃﾞｰﾀ!E38,"yyyymmdd"))</f>
        <v/>
      </c>
      <c r="F38" s="8" t="str">
        <f>IF(ﾃﾞｰﾀ!C38="","",TEXT(ﾃﾞｰﾀ!C38,"yyyymmdd"))</f>
        <v/>
      </c>
      <c r="G38" s="45">
        <f t="shared" si="0"/>
        <v>1</v>
      </c>
      <c r="K38" s="45">
        <f t="shared" si="1"/>
        <v>127</v>
      </c>
      <c r="M38" s="45" t="str">
        <f t="shared" si="4"/>
        <v xml:space="preserve"> </v>
      </c>
      <c r="N38" s="45" t="str">
        <f>IF(AND(ﾃﾞｰﾀ!D38="女",K38&gt;=20,K38&lt;=35,MOD(K38,2)=0),"子宮単独 "," ")</f>
        <v xml:space="preserve"> </v>
      </c>
      <c r="O38" s="45" t="str">
        <f>IF(AND(ﾃﾞｰﾀ!D38="女",K38&gt;=35,K38&lt;=75,MOD(K38,2)=0),"子宮 "," ")</f>
        <v xml:space="preserve"> </v>
      </c>
      <c r="P38" s="45" t="str">
        <f>IF(AND(ﾃﾞｰﾀ!D38="女",K38&gt;=40,K38&lt;=49,MOD(K38,2)=0),"ﾏﾝﾓ2 "," ")</f>
        <v xml:space="preserve"> </v>
      </c>
      <c r="Q38" s="45" t="str">
        <f>IF(AND(ﾃﾞｰﾀ!D38="女",K38&gt;=50,K38&lt;=75,MOD(K38,2)=0),"ﾏﾝﾓ１ "," ")</f>
        <v xml:space="preserve"> </v>
      </c>
      <c r="S38" s="45">
        <f>DATEDIF(ﾃﾞｰﾀ!E38,$L$1,"Y")</f>
        <v>127</v>
      </c>
      <c r="U38" s="45" t="str">
        <f t="shared" si="3"/>
        <v xml:space="preserve">     </v>
      </c>
    </row>
    <row r="39" spans="1:21">
      <c r="A39" s="8" t="str">
        <f>IF(ﾃﾞｰﾀ!K39="","",ﾃﾞｰﾀ!K39)</f>
        <v/>
      </c>
      <c r="B39" s="8" t="str">
        <f>IF(ﾃﾞｰﾀ!L39="","",ﾃﾞｰﾀ!L39)</f>
        <v/>
      </c>
      <c r="C39" s="51" t="str">
        <f>IF(ﾃﾞｰﾀ!M39="","",ﾃﾞｰﾀ!M39)</f>
        <v/>
      </c>
      <c r="D39" s="48" t="str">
        <f>IF(ﾃﾞｰﾀ!K39="","",0)</f>
        <v/>
      </c>
      <c r="E39" s="8" t="str">
        <f>IF(ﾃﾞｰﾀ!E39="","",TEXT(ﾃﾞｰﾀ!E39,"yyyymmdd"))</f>
        <v/>
      </c>
      <c r="F39" s="8" t="str">
        <f>IF(ﾃﾞｰﾀ!C39="","",TEXT(ﾃﾞｰﾀ!C39,"yyyymmdd"))</f>
        <v/>
      </c>
      <c r="G39" s="45">
        <f t="shared" si="0"/>
        <v>1</v>
      </c>
      <c r="K39" s="45">
        <f t="shared" si="1"/>
        <v>127</v>
      </c>
      <c r="M39" s="45" t="str">
        <f t="shared" si="4"/>
        <v xml:space="preserve"> </v>
      </c>
      <c r="N39" s="45" t="str">
        <f>IF(AND(ﾃﾞｰﾀ!D39="女",K39&gt;=20,K39&lt;=35,MOD(K39,2)=0),"子宮単独 "," ")</f>
        <v xml:space="preserve"> </v>
      </c>
      <c r="O39" s="45" t="str">
        <f>IF(AND(ﾃﾞｰﾀ!D39="女",K39&gt;=35,K39&lt;=75,MOD(K39,2)=0),"子宮 "," ")</f>
        <v xml:space="preserve"> </v>
      </c>
      <c r="P39" s="45" t="str">
        <f>IF(AND(ﾃﾞｰﾀ!D39="女",K39&gt;=40,K39&lt;=49,MOD(K39,2)=0),"ﾏﾝﾓ2 "," ")</f>
        <v xml:space="preserve"> </v>
      </c>
      <c r="Q39" s="45" t="str">
        <f>IF(AND(ﾃﾞｰﾀ!D39="女",K39&gt;=50,K39&lt;=75,MOD(K39,2)=0),"ﾏﾝﾓ１ "," ")</f>
        <v xml:space="preserve"> </v>
      </c>
      <c r="S39" s="45">
        <f>DATEDIF(ﾃﾞｰﾀ!E39,$L$1,"Y")</f>
        <v>127</v>
      </c>
      <c r="U39" s="45" t="str">
        <f t="shared" si="3"/>
        <v xml:space="preserve">     </v>
      </c>
    </row>
    <row r="40" spans="1:21">
      <c r="A40" s="8" t="str">
        <f>IF(ﾃﾞｰﾀ!K40="","",ﾃﾞｰﾀ!K40)</f>
        <v/>
      </c>
      <c r="B40" s="8" t="str">
        <f>IF(ﾃﾞｰﾀ!L40="","",ﾃﾞｰﾀ!L40)</f>
        <v/>
      </c>
      <c r="C40" s="51" t="str">
        <f>IF(ﾃﾞｰﾀ!M40="","",ﾃﾞｰﾀ!M40)</f>
        <v/>
      </c>
      <c r="D40" s="48" t="str">
        <f>IF(ﾃﾞｰﾀ!K40="","",0)</f>
        <v/>
      </c>
      <c r="E40" s="8" t="str">
        <f>IF(ﾃﾞｰﾀ!E40="","",TEXT(ﾃﾞｰﾀ!E40,"yyyymmdd"))</f>
        <v/>
      </c>
      <c r="F40" s="8" t="str">
        <f>IF(ﾃﾞｰﾀ!C40="","",TEXT(ﾃﾞｰﾀ!C40,"yyyymmdd"))</f>
        <v/>
      </c>
      <c r="G40" s="45">
        <f t="shared" si="0"/>
        <v>1</v>
      </c>
      <c r="K40" s="45">
        <f t="shared" si="1"/>
        <v>127</v>
      </c>
      <c r="M40" s="45" t="str">
        <f t="shared" si="4"/>
        <v xml:space="preserve"> </v>
      </c>
      <c r="N40" s="45" t="str">
        <f>IF(AND(ﾃﾞｰﾀ!D40="女",K40&gt;=20,K40&lt;=35,MOD(K40,2)=0),"子宮単独 "," ")</f>
        <v xml:space="preserve"> </v>
      </c>
      <c r="O40" s="45" t="str">
        <f>IF(AND(ﾃﾞｰﾀ!D40="女",K40&gt;=35,K40&lt;=75,MOD(K40,2)=0),"子宮 "," ")</f>
        <v xml:space="preserve"> </v>
      </c>
      <c r="P40" s="45" t="str">
        <f>IF(AND(ﾃﾞｰﾀ!D40="女",K40&gt;=40,K40&lt;=49,MOD(K40,2)=0),"ﾏﾝﾓ2 "," ")</f>
        <v xml:space="preserve"> </v>
      </c>
      <c r="Q40" s="45" t="str">
        <f>IF(AND(ﾃﾞｰﾀ!D40="女",K40&gt;=50,K40&lt;=75,MOD(K40,2)=0),"ﾏﾝﾓ１ "," ")</f>
        <v xml:space="preserve"> </v>
      </c>
      <c r="S40" s="45">
        <f>DATEDIF(ﾃﾞｰﾀ!E40,$L$1,"Y")</f>
        <v>127</v>
      </c>
      <c r="U40" s="45" t="str">
        <f t="shared" si="3"/>
        <v xml:space="preserve">     </v>
      </c>
    </row>
    <row r="41" spans="1:21">
      <c r="A41" s="8" t="str">
        <f>IF(ﾃﾞｰﾀ!K41="","",ﾃﾞｰﾀ!K41)</f>
        <v/>
      </c>
      <c r="B41" s="8" t="str">
        <f>IF(ﾃﾞｰﾀ!L41="","",ﾃﾞｰﾀ!L41)</f>
        <v/>
      </c>
      <c r="C41" s="51" t="str">
        <f>IF(ﾃﾞｰﾀ!M41="","",ﾃﾞｰﾀ!M41)</f>
        <v/>
      </c>
      <c r="D41" s="48" t="str">
        <f>IF(ﾃﾞｰﾀ!K41="","",0)</f>
        <v/>
      </c>
      <c r="E41" s="8" t="str">
        <f>IF(ﾃﾞｰﾀ!E41="","",TEXT(ﾃﾞｰﾀ!E41,"yyyymmdd"))</f>
        <v/>
      </c>
      <c r="F41" s="8" t="str">
        <f>IF(ﾃﾞｰﾀ!C41="","",TEXT(ﾃﾞｰﾀ!C41,"yyyymmdd"))</f>
        <v/>
      </c>
      <c r="G41" s="45">
        <f t="shared" si="0"/>
        <v>1</v>
      </c>
      <c r="K41" s="45">
        <f t="shared" si="1"/>
        <v>127</v>
      </c>
      <c r="M41" s="45" t="str">
        <f t="shared" si="4"/>
        <v xml:space="preserve"> </v>
      </c>
      <c r="N41" s="45" t="str">
        <f>IF(AND(ﾃﾞｰﾀ!D41="女",K41&gt;=20,K41&lt;=35,MOD(K41,2)=0),"子宮単独 "," ")</f>
        <v xml:space="preserve"> </v>
      </c>
      <c r="O41" s="45" t="str">
        <f>IF(AND(ﾃﾞｰﾀ!D41="女",K41&gt;=35,K41&lt;=75,MOD(K41,2)=0),"子宮 "," ")</f>
        <v xml:space="preserve"> </v>
      </c>
      <c r="P41" s="45" t="str">
        <f>IF(AND(ﾃﾞｰﾀ!D41="女",K41&gt;=40,K41&lt;=49,MOD(K41,2)=0),"ﾏﾝﾓ2 "," ")</f>
        <v xml:space="preserve"> </v>
      </c>
      <c r="Q41" s="45" t="str">
        <f>IF(AND(ﾃﾞｰﾀ!D41="女",K41&gt;=50,K41&lt;=75,MOD(K41,2)=0),"ﾏﾝﾓ１ "," ")</f>
        <v xml:space="preserve"> </v>
      </c>
      <c r="S41" s="45">
        <f>DATEDIF(ﾃﾞｰﾀ!E41,$L$1,"Y")</f>
        <v>127</v>
      </c>
      <c r="U41" s="45" t="str">
        <f t="shared" si="3"/>
        <v xml:space="preserve">     </v>
      </c>
    </row>
  </sheetData>
  <phoneticPr fontId="23"/>
  <pageMargins left="0.25" right="0.25" top="0.2" bottom="0.2" header="0.3" footer="0.3"/>
  <pageSetup paperSize="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AA41"/>
  <sheetViews>
    <sheetView workbookViewId="0">
      <selection activeCell="Q1" sqref="Q1"/>
    </sheetView>
  </sheetViews>
  <sheetFormatPr defaultRowHeight="13.5"/>
  <cols>
    <col min="1" max="1" width="18.875" customWidth="1"/>
    <col min="2" max="2" width="19.125" customWidth="1"/>
    <col min="3" max="3" width="17.125" customWidth="1"/>
    <col min="4" max="4" width="6.375" customWidth="1"/>
    <col min="5" max="5" width="19.375" customWidth="1"/>
    <col min="6" max="6" width="14" style="176" customWidth="1"/>
    <col min="7" max="7" width="20" customWidth="1"/>
    <col min="8" max="8" width="19.25" customWidth="1"/>
    <col min="9" max="9" width="35.75" customWidth="1"/>
    <col min="14" max="14" width="30.375" customWidth="1"/>
    <col min="15" max="16" width="12.125" style="45"/>
    <col min="17" max="17" width="11.875" style="45" customWidth="1"/>
    <col min="18" max="21" width="12.125" style="45"/>
    <col min="22" max="22" width="14.25" style="45" customWidth="1"/>
    <col min="23" max="23" width="9" style="45"/>
    <col min="24" max="24" width="12.125" style="45"/>
    <col min="25" max="25" width="13.375" style="45" bestFit="1" customWidth="1"/>
    <col min="26" max="27" width="9" style="45"/>
  </cols>
  <sheetData>
    <row r="1" spans="1:27">
      <c r="A1" t="s">
        <v>115</v>
      </c>
      <c r="B1" t="s">
        <v>116</v>
      </c>
      <c r="C1" t="s">
        <v>118</v>
      </c>
      <c r="D1" t="s">
        <v>117</v>
      </c>
      <c r="E1" t="s">
        <v>19</v>
      </c>
      <c r="F1" s="176" t="s">
        <v>132</v>
      </c>
      <c r="G1" t="s">
        <v>119</v>
      </c>
      <c r="H1" t="s">
        <v>120</v>
      </c>
      <c r="I1" t="s">
        <v>121</v>
      </c>
      <c r="J1" t="s">
        <v>88</v>
      </c>
      <c r="K1" t="s">
        <v>53</v>
      </c>
      <c r="L1" t="s">
        <v>51</v>
      </c>
      <c r="M1" t="s">
        <v>52</v>
      </c>
      <c r="N1" t="s">
        <v>122</v>
      </c>
      <c r="O1" s="45" t="s">
        <v>57</v>
      </c>
      <c r="P1" s="50">
        <v>46478</v>
      </c>
      <c r="Q1" s="45" t="s">
        <v>59</v>
      </c>
      <c r="R1" s="45" t="s">
        <v>58</v>
      </c>
      <c r="S1" s="45" t="s">
        <v>61</v>
      </c>
      <c r="T1" s="45" t="s">
        <v>62</v>
      </c>
      <c r="U1" s="45" t="s">
        <v>63</v>
      </c>
      <c r="V1" s="45" t="s">
        <v>130</v>
      </c>
      <c r="W1" s="45" t="s">
        <v>131</v>
      </c>
    </row>
    <row r="2" spans="1:27" s="45" customFormat="1" ht="13.5" customHeight="1">
      <c r="A2" s="45" t="str">
        <f>IF(予約申込書!C34="","",予約申込書!C34)</f>
        <v/>
      </c>
      <c r="B2" s="45" t="str">
        <f>IF(予約申込書!C35="","",予約申込書!C35)</f>
        <v/>
      </c>
      <c r="C2" s="50" t="str">
        <f>IF(予約申込書!M34="","",予約申込書!M34)</f>
        <v/>
      </c>
      <c r="D2" s="45" t="str">
        <f>IF(予約申込書!C36="","",予約申込書!C36)</f>
        <v/>
      </c>
      <c r="E2" s="131" t="str">
        <f>IF(予約申込書!E36="","",予約申込書!E36)</f>
        <v/>
      </c>
      <c r="F2" s="177"/>
      <c r="G2" s="45" t="str">
        <f>IF(予約申込書!K37="","",予約申込書!K37)</f>
        <v/>
      </c>
      <c r="H2" s="45" t="str">
        <f>IF(予約申込書!I34="","",予約申込書!I34)</f>
        <v/>
      </c>
      <c r="I2" s="45" t="str">
        <f>CONCATENATE(予約申込書!I35,予約申込書!I36,予約申込書!K34,予約申込書!K35,予約申込書!K36)</f>
        <v/>
      </c>
      <c r="J2" s="45" t="str">
        <f>IF(予約申込書!M37="","",予約申込書!M37)</f>
        <v/>
      </c>
      <c r="K2" s="45" t="str">
        <f>IF(予約申込書!G34="","",予約申込書!G34)</f>
        <v/>
      </c>
      <c r="L2" s="45" t="str">
        <f>IF(予約申込書!G35="","",予約申込書!G35)</f>
        <v/>
      </c>
      <c r="M2" s="45" t="str">
        <f>IF(予約申込書!G36="","",予約申込書!G36)</f>
        <v/>
      </c>
      <c r="N2" s="45" t="str">
        <f>予約申込書!D37&amp;予約申込書!E37</f>
        <v/>
      </c>
      <c r="O2" s="45" t="e">
        <f>IF(Y2=125,"",Y2)</f>
        <v>#VALUE!</v>
      </c>
      <c r="P2" s="178"/>
      <c r="Q2" s="45" t="e">
        <f>IF(O2=40,"付加",IF(O2=45,"付加",IF(O2=50,"付加",IF(O2=55,"付加",IF(O2=60,"付加",IF(O2=65,"付加",IF(O2=70,"付加"," ")))))))</f>
        <v>#VALUE!</v>
      </c>
      <c r="R2" s="45" t="e">
        <f t="shared" ref="R2:R34" si="0">IF(AND(D2="女",O2&gt;=20,O2&lt;=38,MOD(O2,2)=0),"子宮単独 "," ")</f>
        <v>#VALUE!</v>
      </c>
      <c r="S2" s="45" t="e">
        <f>IF(AND(D2="女",O2&gt;=35,O2&lt;=75,MOD(O2,2)=0),"子宮 "," ")</f>
        <v>#VALUE!</v>
      </c>
      <c r="T2" s="45" t="e">
        <f>IF(AND(D2="女",O2&gt;=40,O2&lt;=49,MOD(O2,2)=0),"ﾏﾝﾓ2 "," ")</f>
        <v>#VALUE!</v>
      </c>
      <c r="U2" s="45" t="e">
        <f>IF(AND(D2="女",O2&gt;=50,O2&lt;=75,MOD(O2,2)=0),"ﾏﾝﾓ１ "," ")</f>
        <v>#VALUE!</v>
      </c>
      <c r="V2" s="45" t="e">
        <f>IF(O2=20,"若年",IF(O2=25,"若年",IF(O2=30,"若年 ","")))</f>
        <v>#VALUE!</v>
      </c>
      <c r="W2" s="45" t="e">
        <f>IF(AND(D2="女",O2&gt;=40,O2&lt;=75,MOD(O2,2)=0),"骨密度 "," ")</f>
        <v>#VALUE!</v>
      </c>
      <c r="Y2" s="45" t="e">
        <f>DATEDIF(E2,$P$1,"Y")</f>
        <v>#VALUE!</v>
      </c>
      <c r="AA2" s="45" t="e">
        <f>CONCATENATE(Q2,R2,S2,T2,U2,V2,W2)</f>
        <v>#VALUE!</v>
      </c>
    </row>
    <row r="3" spans="1:27" s="45" customFormat="1">
      <c r="A3" s="45" t="str">
        <f>IF(予約申込書!C38="","",予約申込書!C38)</f>
        <v/>
      </c>
      <c r="B3" s="45" t="str">
        <f>IF(予約申込書!C39="","",予約申込書!C39)</f>
        <v/>
      </c>
      <c r="C3" s="50" t="str">
        <f>IF(予約申込書!M38="","",予約申込書!M38)</f>
        <v/>
      </c>
      <c r="D3" s="45" t="str">
        <f>IF(予約申込書!C40="","",予約申込書!C40)</f>
        <v/>
      </c>
      <c r="E3" s="131" t="str">
        <f>IF(予約申込書!E40="","",予約申込書!E40)</f>
        <v/>
      </c>
      <c r="F3" s="177"/>
      <c r="G3" s="45" t="str">
        <f>IF(予約申込書!K41="","",予約申込書!K41)</f>
        <v/>
      </c>
      <c r="H3" s="45" t="str">
        <f>IF(予約申込書!I38="","",予約申込書!I38)</f>
        <v/>
      </c>
      <c r="I3" s="45" t="str">
        <f>CONCATENATE(予約申込書!I39,予約申込書!I40,予約申込書!K38,予約申込書!K39,予約申込書!K40)</f>
        <v/>
      </c>
      <c r="J3" s="45" t="str">
        <f>IF(予約申込書!M41="","",予約申込書!M41)</f>
        <v/>
      </c>
      <c r="K3" s="45" t="str">
        <f>IF(予約申込書!G38="","",予約申込書!G38)</f>
        <v/>
      </c>
      <c r="L3" s="45" t="str">
        <f>IF(予約申込書!G39="","",予約申込書!G39)</f>
        <v/>
      </c>
      <c r="M3" s="45" t="str">
        <f>IF(予約申込書!G40="","",予約申込書!G40)</f>
        <v/>
      </c>
      <c r="N3" s="45" t="str">
        <f>予約申込書!D41&amp;予約申込書!E41</f>
        <v/>
      </c>
      <c r="O3" s="45" t="e">
        <f t="shared" ref="O3:O41" si="1">IF(Y3=125,"",Y3)</f>
        <v>#VALUE!</v>
      </c>
      <c r="P3" s="178"/>
      <c r="Q3" s="45" t="e">
        <f t="shared" ref="Q3:Q41" si="2">IF(O3=40,"付加",IF(O3=45,"付加",IF(O3=50,"付加",IF(O3=55,"付加",IF(O3=60,"付加",IF(O3=65,"付加",IF(O3=70,"付加"," ")))))))</f>
        <v>#VALUE!</v>
      </c>
      <c r="R3" s="45" t="e">
        <f t="shared" si="0"/>
        <v>#VALUE!</v>
      </c>
      <c r="S3" s="45" t="e">
        <f t="shared" ref="S3:S41" si="3">IF(AND(D3="女",O3&gt;=35,O3&lt;=75,MOD(O3,2)=0),"子宮 "," ")</f>
        <v>#VALUE!</v>
      </c>
      <c r="T3" s="45" t="e">
        <f t="shared" ref="T3:T41" si="4">IF(AND(D3="女",O3&gt;=40,O3&lt;=49,MOD(O3,2)=0),"ﾏﾝﾓ2 "," ")</f>
        <v>#VALUE!</v>
      </c>
      <c r="U3" s="45" t="e">
        <f t="shared" ref="U3:U41" si="5">IF(AND(D3="女",O3&gt;=50,O3&lt;=75,MOD(O3,2)=0),"ﾏﾝﾓ１ "," ")</f>
        <v>#VALUE!</v>
      </c>
      <c r="V3" s="45" t="e">
        <f t="shared" ref="V3:V41" si="6">IF(O3=20,"若年",IF(O3=25,"若年",IF(O3=30,"若年 ","")))</f>
        <v>#VALUE!</v>
      </c>
      <c r="W3" s="45" t="e">
        <f t="shared" ref="W3:W41" si="7">IF(AND(D3="女",O3&gt;=40,O3&lt;=75,MOD(O3,2)=0),"骨密度 "," ")</f>
        <v>#VALUE!</v>
      </c>
      <c r="Y3" s="45" t="e">
        <f t="shared" ref="Y3:Y41" si="8">DATEDIF(E3,$P$1,"Y")</f>
        <v>#VALUE!</v>
      </c>
      <c r="AA3" s="45" t="e">
        <f t="shared" ref="AA3:AA41" si="9">CONCATENATE(Q3,R3,S3,T3,U3,V3,W3)</f>
        <v>#VALUE!</v>
      </c>
    </row>
    <row r="4" spans="1:27" s="45" customFormat="1">
      <c r="A4" s="45" t="str">
        <f>IF(予約申込書!C42="","",予約申込書!C42)</f>
        <v/>
      </c>
      <c r="B4" s="45" t="str">
        <f>IF(予約申込書!C43="","",予約申込書!C43)</f>
        <v/>
      </c>
      <c r="C4" s="50" t="str">
        <f>IF(予約申込書!M42="","",予約申込書!M42)</f>
        <v/>
      </c>
      <c r="D4" s="45" t="str">
        <f>IF(予約申込書!C44="","",予約申込書!C44)</f>
        <v/>
      </c>
      <c r="E4" s="131" t="str">
        <f>IF(予約申込書!E44="","",予約申込書!E44)</f>
        <v/>
      </c>
      <c r="F4" s="177"/>
      <c r="G4" s="45" t="str">
        <f>IF(予約申込書!K45="","",予約申込書!K45)</f>
        <v/>
      </c>
      <c r="H4" s="45" t="str">
        <f>IF(予約申込書!I42="","",予約申込書!I42)</f>
        <v/>
      </c>
      <c r="I4" s="45" t="str">
        <f>CONCATENATE(予約申込書!I43,予約申込書!I44,予約申込書!K42,予約申込書!K43,予約申込書!K44)</f>
        <v/>
      </c>
      <c r="J4" s="45" t="str">
        <f>IF(予約申込書!M45="","",予約申込書!M45)</f>
        <v/>
      </c>
      <c r="K4" s="45" t="str">
        <f>IF(予約申込書!G42="","",予約申込書!G42)</f>
        <v/>
      </c>
      <c r="L4" s="45" t="str">
        <f>IF(予約申込書!G43="","",予約申込書!G43)</f>
        <v/>
      </c>
      <c r="M4" s="45" t="str">
        <f>IF(予約申込書!G44="","",予約申込書!G44)</f>
        <v/>
      </c>
      <c r="N4" s="45" t="str">
        <f>予約申込書!D45&amp;予約申込書!E45</f>
        <v/>
      </c>
      <c r="O4" s="45" t="e">
        <f t="shared" si="1"/>
        <v>#VALUE!</v>
      </c>
      <c r="Q4" s="45" t="e">
        <f t="shared" si="2"/>
        <v>#VALUE!</v>
      </c>
      <c r="R4" s="45" t="e">
        <f t="shared" si="0"/>
        <v>#VALUE!</v>
      </c>
      <c r="S4" s="45" t="e">
        <f t="shared" si="3"/>
        <v>#VALUE!</v>
      </c>
      <c r="T4" s="45" t="e">
        <f t="shared" si="4"/>
        <v>#VALUE!</v>
      </c>
      <c r="U4" s="45" t="e">
        <f t="shared" si="5"/>
        <v>#VALUE!</v>
      </c>
      <c r="V4" s="45" t="e">
        <f t="shared" si="6"/>
        <v>#VALUE!</v>
      </c>
      <c r="W4" s="45" t="e">
        <f t="shared" si="7"/>
        <v>#VALUE!</v>
      </c>
      <c r="Y4" s="45" t="e">
        <f t="shared" si="8"/>
        <v>#VALUE!</v>
      </c>
      <c r="AA4" s="45" t="e">
        <f t="shared" si="9"/>
        <v>#VALUE!</v>
      </c>
    </row>
    <row r="5" spans="1:27" s="45" customFormat="1">
      <c r="A5" s="45" t="str">
        <f>IF(予約申込書!C46="","",予約申込書!C46)</f>
        <v/>
      </c>
      <c r="B5" s="45" t="str">
        <f>IF(予約申込書!C47="","",予約申込書!C47)</f>
        <v/>
      </c>
      <c r="C5" s="50" t="str">
        <f>IF(予約申込書!M46="","",予約申込書!M46)</f>
        <v/>
      </c>
      <c r="D5" s="45" t="str">
        <f>IF(予約申込書!C48="","",予約申込書!C48)</f>
        <v/>
      </c>
      <c r="E5" s="131" t="str">
        <f>IF(予約申込書!E48="","",予約申込書!E48)</f>
        <v/>
      </c>
      <c r="F5" s="177"/>
      <c r="G5" s="45" t="str">
        <f>IF(予約申込書!K49="","",予約申込書!K49)</f>
        <v/>
      </c>
      <c r="H5" s="45" t="str">
        <f>IF(予約申込書!I46="","",予約申込書!I46)</f>
        <v/>
      </c>
      <c r="I5" s="45" t="str">
        <f>CONCATENATE(予約申込書!I47,予約申込書!I48,予約申込書!K46,予約申込書!K47,予約申込書!K48)</f>
        <v/>
      </c>
      <c r="J5" s="45" t="str">
        <f>IF(予約申込書!M49="","",予約申込書!M49)</f>
        <v/>
      </c>
      <c r="K5" s="45" t="str">
        <f>IF(予約申込書!G46="","",予約申込書!G46)</f>
        <v/>
      </c>
      <c r="L5" s="45" t="str">
        <f>IF(予約申込書!G47="","",予約申込書!G47)</f>
        <v/>
      </c>
      <c r="M5" s="45" t="str">
        <f>IF(予約申込書!G48="","",予約申込書!G48)</f>
        <v/>
      </c>
      <c r="N5" s="45" t="str">
        <f>予約申込書!D49&amp;予約申込書!E49</f>
        <v/>
      </c>
      <c r="O5" s="45" t="e">
        <f t="shared" si="1"/>
        <v>#VALUE!</v>
      </c>
      <c r="Q5" s="45" t="e">
        <f t="shared" si="2"/>
        <v>#VALUE!</v>
      </c>
      <c r="R5" s="45" t="e">
        <f t="shared" si="0"/>
        <v>#VALUE!</v>
      </c>
      <c r="S5" s="45" t="e">
        <f t="shared" si="3"/>
        <v>#VALUE!</v>
      </c>
      <c r="T5" s="45" t="e">
        <f t="shared" si="4"/>
        <v>#VALUE!</v>
      </c>
      <c r="U5" s="45" t="e">
        <f t="shared" si="5"/>
        <v>#VALUE!</v>
      </c>
      <c r="V5" s="45" t="e">
        <f t="shared" si="6"/>
        <v>#VALUE!</v>
      </c>
      <c r="W5" s="45" t="e">
        <f t="shared" si="7"/>
        <v>#VALUE!</v>
      </c>
      <c r="Y5" s="45" t="e">
        <f t="shared" si="8"/>
        <v>#VALUE!</v>
      </c>
      <c r="AA5" s="45" t="e">
        <f t="shared" si="9"/>
        <v>#VALUE!</v>
      </c>
    </row>
    <row r="6" spans="1:27" s="45" customFormat="1">
      <c r="A6" s="45" t="str">
        <f>IF(予約申込書!C50="","",予約申込書!C50)</f>
        <v/>
      </c>
      <c r="B6" s="45" t="str">
        <f>IF(予約申込書!C51="","",予約申込書!C51)</f>
        <v/>
      </c>
      <c r="C6" s="50" t="str">
        <f>IF(予約申込書!M50="","",予約申込書!M50)</f>
        <v/>
      </c>
      <c r="D6" s="45" t="str">
        <f>IF(予約申込書!C52="","",予約申込書!C52)</f>
        <v/>
      </c>
      <c r="E6" s="131" t="str">
        <f>IF(予約申込書!E52="","",予約申込書!E52)</f>
        <v/>
      </c>
      <c r="F6" s="177"/>
      <c r="G6" s="45" t="str">
        <f>IF(予約申込書!K53="","",予約申込書!K53)</f>
        <v/>
      </c>
      <c r="H6" s="45" t="str">
        <f>IF(予約申込書!I50="","",予約申込書!I50)</f>
        <v/>
      </c>
      <c r="I6" s="45" t="str">
        <f>CONCATENATE(予約申込書!I51,予約申込書!I52,予約申込書!K50,予約申込書!K51,予約申込書!K52)</f>
        <v/>
      </c>
      <c r="J6" s="45" t="str">
        <f>IF(予約申込書!M53="","",予約申込書!M53)</f>
        <v/>
      </c>
      <c r="K6" s="45" t="str">
        <f>IF(予約申込書!G50="","",予約申込書!G50)</f>
        <v/>
      </c>
      <c r="L6" s="45" t="str">
        <f>IF(予約申込書!G51="","",予約申込書!G51)</f>
        <v/>
      </c>
      <c r="M6" s="45" t="str">
        <f>IF(予約申込書!G52="","",予約申込書!G52)</f>
        <v/>
      </c>
      <c r="N6" s="45" t="str">
        <f>予約申込書!D53&amp;予約申込書!E53</f>
        <v/>
      </c>
      <c r="O6" s="45" t="e">
        <f t="shared" si="1"/>
        <v>#VALUE!</v>
      </c>
      <c r="Q6" s="45" t="e">
        <f t="shared" si="2"/>
        <v>#VALUE!</v>
      </c>
      <c r="R6" s="45" t="e">
        <f t="shared" si="0"/>
        <v>#VALUE!</v>
      </c>
      <c r="S6" s="45" t="e">
        <f t="shared" si="3"/>
        <v>#VALUE!</v>
      </c>
      <c r="T6" s="45" t="e">
        <f t="shared" si="4"/>
        <v>#VALUE!</v>
      </c>
      <c r="U6" s="45" t="e">
        <f t="shared" si="5"/>
        <v>#VALUE!</v>
      </c>
      <c r="V6" s="45" t="e">
        <f t="shared" si="6"/>
        <v>#VALUE!</v>
      </c>
      <c r="W6" s="45" t="e">
        <f t="shared" si="7"/>
        <v>#VALUE!</v>
      </c>
      <c r="Y6" s="45" t="e">
        <f t="shared" si="8"/>
        <v>#VALUE!</v>
      </c>
      <c r="AA6" s="45" t="e">
        <f t="shared" si="9"/>
        <v>#VALUE!</v>
      </c>
    </row>
    <row r="7" spans="1:27" s="45" customFormat="1">
      <c r="A7" s="45" t="str">
        <f>IF(予約申込書!C54="","",予約申込書!C54)</f>
        <v/>
      </c>
      <c r="B7" s="45" t="str">
        <f>IF(予約申込書!C55="","",予約申込書!C55)</f>
        <v/>
      </c>
      <c r="C7" s="50" t="str">
        <f>IF(予約申込書!M54="","",予約申込書!M54)</f>
        <v/>
      </c>
      <c r="D7" s="45" t="str">
        <f>IF(予約申込書!C56="","",予約申込書!C56)</f>
        <v/>
      </c>
      <c r="E7" s="131" t="str">
        <f>IF(予約申込書!E56="","",予約申込書!E56)</f>
        <v/>
      </c>
      <c r="F7" s="177"/>
      <c r="G7" s="45" t="str">
        <f>IF(予約申込書!K57="","",予約申込書!K57)</f>
        <v/>
      </c>
      <c r="H7" s="45" t="str">
        <f>IF(予約申込書!I54="","",予約申込書!I54)</f>
        <v/>
      </c>
      <c r="I7" s="45" t="str">
        <f>CONCATENATE(予約申込書!I55,予約申込書!I56,予約申込書!K54,予約申込書!K55,予約申込書!K56)</f>
        <v/>
      </c>
      <c r="J7" s="45" t="str">
        <f>IF(予約申込書!M57="","",予約申込書!M57)</f>
        <v/>
      </c>
      <c r="K7" s="45" t="str">
        <f>IF(予約申込書!G54="","",予約申込書!G54)</f>
        <v/>
      </c>
      <c r="L7" s="45" t="str">
        <f>IF(予約申込書!G55="","",予約申込書!G55)</f>
        <v/>
      </c>
      <c r="M7" s="45" t="str">
        <f>IF(予約申込書!G56="","",予約申込書!G56)</f>
        <v/>
      </c>
      <c r="N7" s="45" t="str">
        <f>予約申込書!D57&amp;予約申込書!E57</f>
        <v/>
      </c>
      <c r="O7" s="45" t="e">
        <f t="shared" si="1"/>
        <v>#VALUE!</v>
      </c>
      <c r="Q7" s="45" t="e">
        <f t="shared" si="2"/>
        <v>#VALUE!</v>
      </c>
      <c r="R7" s="45" t="e">
        <f t="shared" si="0"/>
        <v>#VALUE!</v>
      </c>
      <c r="S7" s="45" t="e">
        <f t="shared" si="3"/>
        <v>#VALUE!</v>
      </c>
      <c r="T7" s="45" t="e">
        <f t="shared" si="4"/>
        <v>#VALUE!</v>
      </c>
      <c r="U7" s="45" t="e">
        <f t="shared" si="5"/>
        <v>#VALUE!</v>
      </c>
      <c r="V7" s="45" t="e">
        <f t="shared" si="6"/>
        <v>#VALUE!</v>
      </c>
      <c r="W7" s="45" t="e">
        <f t="shared" si="7"/>
        <v>#VALUE!</v>
      </c>
      <c r="Y7" s="45" t="e">
        <f t="shared" si="8"/>
        <v>#VALUE!</v>
      </c>
      <c r="AA7" s="45" t="e">
        <f t="shared" si="9"/>
        <v>#VALUE!</v>
      </c>
    </row>
    <row r="8" spans="1:27" s="45" customFormat="1">
      <c r="A8" s="45" t="str">
        <f>IF(予約申込書!C58="","",予約申込書!C58)</f>
        <v/>
      </c>
      <c r="B8" s="45" t="str">
        <f>IF(予約申込書!C59="","",予約申込書!C59)</f>
        <v/>
      </c>
      <c r="C8" s="50" t="str">
        <f>IF(予約申込書!M58="","",予約申込書!M58)</f>
        <v/>
      </c>
      <c r="D8" s="45" t="str">
        <f>IF(予約申込書!C60="","",予約申込書!C60)</f>
        <v/>
      </c>
      <c r="E8" s="131" t="str">
        <f>IF(予約申込書!E60="","",予約申込書!E60)</f>
        <v/>
      </c>
      <c r="F8" s="177"/>
      <c r="G8" s="45" t="str">
        <f>IF(予約申込書!K61="","",予約申込書!K61)</f>
        <v/>
      </c>
      <c r="H8" s="45" t="str">
        <f>IF(予約申込書!I58="","",予約申込書!I58)</f>
        <v/>
      </c>
      <c r="I8" s="45" t="str">
        <f>CONCATENATE(予約申込書!I59,予約申込書!I60,予約申込書!K58,予約申込書!K59,予約申込書!K60)</f>
        <v/>
      </c>
      <c r="J8" s="45" t="str">
        <f>IF(予約申込書!M61="","",予約申込書!M61)</f>
        <v/>
      </c>
      <c r="K8" s="45" t="str">
        <f>IF(予約申込書!G58="","",予約申込書!G58)</f>
        <v/>
      </c>
      <c r="L8" s="45" t="str">
        <f>IF(予約申込書!G59="","",予約申込書!G59)</f>
        <v/>
      </c>
      <c r="M8" s="45" t="str">
        <f>IF(予約申込書!G60="","",予約申込書!G60)</f>
        <v/>
      </c>
      <c r="N8" s="45" t="str">
        <f>予約申込書!D61&amp;予約申込書!E61</f>
        <v/>
      </c>
      <c r="O8" s="45" t="e">
        <f t="shared" si="1"/>
        <v>#VALUE!</v>
      </c>
      <c r="Q8" s="45" t="e">
        <f t="shared" si="2"/>
        <v>#VALUE!</v>
      </c>
      <c r="R8" s="45" t="e">
        <f t="shared" si="0"/>
        <v>#VALUE!</v>
      </c>
      <c r="S8" s="45" t="e">
        <f t="shared" si="3"/>
        <v>#VALUE!</v>
      </c>
      <c r="T8" s="45" t="e">
        <f t="shared" si="4"/>
        <v>#VALUE!</v>
      </c>
      <c r="U8" s="45" t="e">
        <f t="shared" si="5"/>
        <v>#VALUE!</v>
      </c>
      <c r="V8" s="45" t="e">
        <f t="shared" si="6"/>
        <v>#VALUE!</v>
      </c>
      <c r="W8" s="45" t="e">
        <f t="shared" si="7"/>
        <v>#VALUE!</v>
      </c>
      <c r="Y8" s="45" t="e">
        <f t="shared" si="8"/>
        <v>#VALUE!</v>
      </c>
      <c r="AA8" s="45" t="e">
        <f t="shared" si="9"/>
        <v>#VALUE!</v>
      </c>
    </row>
    <row r="9" spans="1:27" s="45" customFormat="1">
      <c r="A9" s="45" t="str">
        <f>IF(予約申込書!C62="","",予約申込書!C62)</f>
        <v/>
      </c>
      <c r="B9" s="45" t="str">
        <f>IF(予約申込書!C63="","",予約申込書!C63)</f>
        <v/>
      </c>
      <c r="C9" s="50" t="str">
        <f>IF(予約申込書!M62="","",予約申込書!M62)</f>
        <v/>
      </c>
      <c r="D9" s="45" t="str">
        <f>IF(予約申込書!C64="","",予約申込書!C64)</f>
        <v/>
      </c>
      <c r="E9" s="131" t="str">
        <f>IF(予約申込書!E64="","",予約申込書!E64)</f>
        <v/>
      </c>
      <c r="F9" s="177"/>
      <c r="G9" s="45" t="str">
        <f>IF(予約申込書!K65="","",予約申込書!K65)</f>
        <v/>
      </c>
      <c r="H9" s="45" t="str">
        <f>IF(予約申込書!I62="","",予約申込書!I62)</f>
        <v/>
      </c>
      <c r="I9" s="45" t="str">
        <f>CONCATENATE(予約申込書!I63,予約申込書!I64,予約申込書!K62,予約申込書!K63,予約申込書!K64)</f>
        <v/>
      </c>
      <c r="J9" s="45" t="str">
        <f>IF(予約申込書!M65="","",予約申込書!M65)</f>
        <v/>
      </c>
      <c r="K9" s="45" t="str">
        <f>IF(予約申込書!G62="","",予約申込書!G62)</f>
        <v/>
      </c>
      <c r="L9" s="45" t="str">
        <f>IF(予約申込書!G63="","",予約申込書!G63)</f>
        <v/>
      </c>
      <c r="M9" s="45" t="str">
        <f>IF(予約申込書!G64="","",予約申込書!G64)</f>
        <v/>
      </c>
      <c r="N9" s="45" t="str">
        <f>予約申込書!D65&amp;予約申込書!E65</f>
        <v/>
      </c>
      <c r="O9" s="45" t="e">
        <f t="shared" si="1"/>
        <v>#VALUE!</v>
      </c>
      <c r="Q9" s="45" t="e">
        <f t="shared" si="2"/>
        <v>#VALUE!</v>
      </c>
      <c r="R9" s="45" t="e">
        <f t="shared" si="0"/>
        <v>#VALUE!</v>
      </c>
      <c r="S9" s="45" t="e">
        <f t="shared" si="3"/>
        <v>#VALUE!</v>
      </c>
      <c r="T9" s="45" t="e">
        <f t="shared" si="4"/>
        <v>#VALUE!</v>
      </c>
      <c r="U9" s="45" t="e">
        <f t="shared" si="5"/>
        <v>#VALUE!</v>
      </c>
      <c r="V9" s="45" t="e">
        <f t="shared" si="6"/>
        <v>#VALUE!</v>
      </c>
      <c r="W9" s="45" t="e">
        <f t="shared" si="7"/>
        <v>#VALUE!</v>
      </c>
      <c r="Y9" s="45" t="e">
        <f t="shared" si="8"/>
        <v>#VALUE!</v>
      </c>
      <c r="AA9" s="45" t="e">
        <f t="shared" si="9"/>
        <v>#VALUE!</v>
      </c>
    </row>
    <row r="10" spans="1:27" s="45" customFormat="1">
      <c r="A10" s="45" t="str">
        <f>IF(予約申込書!C66="","",予約申込書!C66)</f>
        <v/>
      </c>
      <c r="B10" s="45" t="str">
        <f>IF(予約申込書!C67="","",予約申込書!C67)</f>
        <v/>
      </c>
      <c r="C10" s="50" t="str">
        <f>IF(予約申込書!M66="","",予約申込書!M66)</f>
        <v/>
      </c>
      <c r="D10" s="45" t="str">
        <f>IF(予約申込書!C68="","",予約申込書!C68)</f>
        <v/>
      </c>
      <c r="E10" s="131" t="str">
        <f>IF(予約申込書!E68="","",予約申込書!E68)</f>
        <v/>
      </c>
      <c r="F10" s="177"/>
      <c r="G10" s="45" t="str">
        <f>IF(予約申込書!K69="","",予約申込書!K69)</f>
        <v/>
      </c>
      <c r="H10" s="45" t="str">
        <f>IF(予約申込書!I66="","",予約申込書!I66)</f>
        <v/>
      </c>
      <c r="I10" s="45" t="str">
        <f>CONCATENATE(予約申込書!I67,予約申込書!I68,予約申込書!K66,予約申込書!K67,予約申込書!K68)</f>
        <v/>
      </c>
      <c r="J10" s="45" t="str">
        <f>IF(予約申込書!M69="","",予約申込書!M69)</f>
        <v/>
      </c>
      <c r="K10" s="45" t="str">
        <f>IF(予約申込書!G66="","",予約申込書!G66)</f>
        <v/>
      </c>
      <c r="L10" s="45" t="str">
        <f>IF(予約申込書!G67="","",予約申込書!G67)</f>
        <v/>
      </c>
      <c r="M10" s="45" t="str">
        <f>IF(予約申込書!G68="","",予約申込書!G68)</f>
        <v/>
      </c>
      <c r="N10" s="45" t="str">
        <f>予約申込書!D69&amp;予約申込書!E69</f>
        <v/>
      </c>
      <c r="O10" s="45" t="e">
        <f t="shared" si="1"/>
        <v>#VALUE!</v>
      </c>
      <c r="Q10" s="45" t="e">
        <f t="shared" si="2"/>
        <v>#VALUE!</v>
      </c>
      <c r="R10" s="45" t="e">
        <f t="shared" si="0"/>
        <v>#VALUE!</v>
      </c>
      <c r="S10" s="45" t="e">
        <f t="shared" si="3"/>
        <v>#VALUE!</v>
      </c>
      <c r="T10" s="45" t="e">
        <f t="shared" si="4"/>
        <v>#VALUE!</v>
      </c>
      <c r="U10" s="45" t="e">
        <f t="shared" si="5"/>
        <v>#VALUE!</v>
      </c>
      <c r="V10" s="45" t="e">
        <f t="shared" si="6"/>
        <v>#VALUE!</v>
      </c>
      <c r="W10" s="45" t="e">
        <f t="shared" si="7"/>
        <v>#VALUE!</v>
      </c>
      <c r="Y10" s="45" t="e">
        <f t="shared" si="8"/>
        <v>#VALUE!</v>
      </c>
      <c r="AA10" s="45" t="e">
        <f t="shared" si="9"/>
        <v>#VALUE!</v>
      </c>
    </row>
    <row r="11" spans="1:27" s="45" customFormat="1">
      <c r="A11" s="45" t="str">
        <f>IF(予約申込書!C70="","",予約申込書!C70)</f>
        <v/>
      </c>
      <c r="B11" s="45" t="str">
        <f>IF(予約申込書!C71="","",予約申込書!C71)</f>
        <v/>
      </c>
      <c r="C11" s="50" t="str">
        <f>IF(予約申込書!M70="","",予約申込書!M70)</f>
        <v/>
      </c>
      <c r="D11" s="45" t="str">
        <f>IF(予約申込書!C72="","",予約申込書!C72)</f>
        <v/>
      </c>
      <c r="E11" s="131" t="str">
        <f>IF(予約申込書!E72="","",予約申込書!E72)</f>
        <v/>
      </c>
      <c r="F11" s="177"/>
      <c r="G11" s="45" t="str">
        <f>IF(予約申込書!K73="","",予約申込書!K73)</f>
        <v/>
      </c>
      <c r="H11" s="45" t="str">
        <f>IF(予約申込書!I70="","",予約申込書!I70)</f>
        <v/>
      </c>
      <c r="I11" s="45" t="str">
        <f>CONCATENATE(予約申込書!I71,予約申込書!I72,予約申込書!K70,予約申込書!K71,予約申込書!K72)</f>
        <v/>
      </c>
      <c r="J11" s="45" t="str">
        <f>IF(予約申込書!M73="","",予約申込書!M73)</f>
        <v/>
      </c>
      <c r="K11" s="45" t="str">
        <f>IF(予約申込書!G70="","",予約申込書!G70)</f>
        <v/>
      </c>
      <c r="L11" s="45" t="str">
        <f>IF(予約申込書!G71="","",予約申込書!G71)</f>
        <v/>
      </c>
      <c r="M11" s="45" t="str">
        <f>IF(予約申込書!G72="","",予約申込書!G72)</f>
        <v/>
      </c>
      <c r="N11" s="45" t="str">
        <f>予約申込書!D73&amp;予約申込書!E73</f>
        <v/>
      </c>
      <c r="O11" s="45" t="e">
        <f t="shared" si="1"/>
        <v>#VALUE!</v>
      </c>
      <c r="Q11" s="45" t="e">
        <f t="shared" si="2"/>
        <v>#VALUE!</v>
      </c>
      <c r="R11" s="45" t="e">
        <f t="shared" si="0"/>
        <v>#VALUE!</v>
      </c>
      <c r="S11" s="45" t="e">
        <f t="shared" si="3"/>
        <v>#VALUE!</v>
      </c>
      <c r="T11" s="45" t="e">
        <f t="shared" si="4"/>
        <v>#VALUE!</v>
      </c>
      <c r="U11" s="45" t="e">
        <f t="shared" si="5"/>
        <v>#VALUE!</v>
      </c>
      <c r="V11" s="45" t="e">
        <f t="shared" si="6"/>
        <v>#VALUE!</v>
      </c>
      <c r="W11" s="45" t="e">
        <f t="shared" si="7"/>
        <v>#VALUE!</v>
      </c>
      <c r="Y11" s="45" t="e">
        <f t="shared" si="8"/>
        <v>#VALUE!</v>
      </c>
      <c r="AA11" s="45" t="e">
        <f t="shared" si="9"/>
        <v>#VALUE!</v>
      </c>
    </row>
    <row r="12" spans="1:27" s="45" customFormat="1">
      <c r="A12" s="45" t="str">
        <f>IF(予約申込書!C74="","",予約申込書!C74)</f>
        <v/>
      </c>
      <c r="B12" s="45" t="str">
        <f>IF(予約申込書!C75="","",予約申込書!C75)</f>
        <v/>
      </c>
      <c r="C12" s="50" t="str">
        <f>IF(予約申込書!M74="","",予約申込書!M74)</f>
        <v/>
      </c>
      <c r="D12" s="45" t="str">
        <f>IF(予約申込書!C76="","",予約申込書!C76)</f>
        <v/>
      </c>
      <c r="E12" s="131" t="str">
        <f>IF(予約申込書!E76="","",予約申込書!E76)</f>
        <v/>
      </c>
      <c r="F12" s="177"/>
      <c r="G12" s="45" t="str">
        <f>IF(予約申込書!K77="","",予約申込書!K77)</f>
        <v/>
      </c>
      <c r="H12" s="45" t="str">
        <f>IF(予約申込書!I74="","",予約申込書!I74)</f>
        <v/>
      </c>
      <c r="I12" s="45" t="str">
        <f>CONCATENATE(予約申込書!I75,予約申込書!I76,予約申込書!K74,予約申込書!K75,予約申込書!K76)</f>
        <v/>
      </c>
      <c r="J12" s="45" t="str">
        <f>IF(予約申込書!M77="","",予約申込書!M77)</f>
        <v/>
      </c>
      <c r="K12" s="45" t="str">
        <f>IF(予約申込書!G74="","",予約申込書!G74)</f>
        <v/>
      </c>
      <c r="L12" s="45" t="str">
        <f>IF(予約申込書!G75="","",予約申込書!G75)</f>
        <v/>
      </c>
      <c r="M12" s="45" t="str">
        <f>IF(予約申込書!G76="","",予約申込書!G76)</f>
        <v/>
      </c>
      <c r="N12" s="45" t="str">
        <f>予約申込書!D77&amp;予約申込書!E77</f>
        <v/>
      </c>
      <c r="O12" s="45" t="e">
        <f t="shared" si="1"/>
        <v>#VALUE!</v>
      </c>
      <c r="Q12" s="45" t="e">
        <f t="shared" si="2"/>
        <v>#VALUE!</v>
      </c>
      <c r="R12" s="45" t="e">
        <f t="shared" si="0"/>
        <v>#VALUE!</v>
      </c>
      <c r="S12" s="45" t="e">
        <f t="shared" si="3"/>
        <v>#VALUE!</v>
      </c>
      <c r="T12" s="45" t="e">
        <f t="shared" si="4"/>
        <v>#VALUE!</v>
      </c>
      <c r="U12" s="45" t="e">
        <f t="shared" si="5"/>
        <v>#VALUE!</v>
      </c>
      <c r="V12" s="45" t="e">
        <f t="shared" si="6"/>
        <v>#VALUE!</v>
      </c>
      <c r="W12" s="45" t="e">
        <f t="shared" si="7"/>
        <v>#VALUE!</v>
      </c>
      <c r="Y12" s="45" t="e">
        <f t="shared" si="8"/>
        <v>#VALUE!</v>
      </c>
      <c r="AA12" s="45" t="e">
        <f t="shared" si="9"/>
        <v>#VALUE!</v>
      </c>
    </row>
    <row r="13" spans="1:27" s="45" customFormat="1">
      <c r="A13" s="45" t="str">
        <f>IF(予約申込書!C78="","",予約申込書!C78)</f>
        <v/>
      </c>
      <c r="B13" s="45" t="str">
        <f>IF(予約申込書!C79="","",予約申込書!C79)</f>
        <v/>
      </c>
      <c r="C13" s="50" t="str">
        <f>IF(予約申込書!M78="","",予約申込書!M78)</f>
        <v/>
      </c>
      <c r="D13" s="45" t="str">
        <f>IF(予約申込書!C80="","",予約申込書!C80)</f>
        <v/>
      </c>
      <c r="E13" s="131" t="str">
        <f>IF(予約申込書!E80="","",予約申込書!E80)</f>
        <v/>
      </c>
      <c r="F13" s="177"/>
      <c r="G13" s="45" t="str">
        <f>IF(予約申込書!K81="","",予約申込書!K81)</f>
        <v/>
      </c>
      <c r="H13" s="45" t="str">
        <f>IF(予約申込書!I78="","",予約申込書!I78)</f>
        <v/>
      </c>
      <c r="I13" s="45" t="str">
        <f>CONCATENATE(予約申込書!I79,予約申込書!I80,予約申込書!K78,予約申込書!K79,予約申込書!K80)</f>
        <v/>
      </c>
      <c r="J13" s="45" t="str">
        <f>IF(予約申込書!M81="","",予約申込書!M81)</f>
        <v/>
      </c>
      <c r="K13" s="45" t="str">
        <f>IF(予約申込書!G78="","",予約申込書!G78)</f>
        <v/>
      </c>
      <c r="L13" s="45" t="str">
        <f>IF(予約申込書!G79="","",予約申込書!G79)</f>
        <v/>
      </c>
      <c r="M13" s="45" t="str">
        <f>IF(予約申込書!G80="","",予約申込書!G80)</f>
        <v/>
      </c>
      <c r="N13" s="45" t="str">
        <f>予約申込書!D81&amp;予約申込書!E81</f>
        <v/>
      </c>
      <c r="O13" s="45" t="e">
        <f t="shared" si="1"/>
        <v>#VALUE!</v>
      </c>
      <c r="Q13" s="45" t="e">
        <f t="shared" si="2"/>
        <v>#VALUE!</v>
      </c>
      <c r="R13" s="45" t="e">
        <f t="shared" si="0"/>
        <v>#VALUE!</v>
      </c>
      <c r="S13" s="45" t="e">
        <f t="shared" si="3"/>
        <v>#VALUE!</v>
      </c>
      <c r="T13" s="45" t="e">
        <f t="shared" si="4"/>
        <v>#VALUE!</v>
      </c>
      <c r="U13" s="45" t="e">
        <f t="shared" si="5"/>
        <v>#VALUE!</v>
      </c>
      <c r="V13" s="45" t="e">
        <f t="shared" si="6"/>
        <v>#VALUE!</v>
      </c>
      <c r="W13" s="45" t="e">
        <f t="shared" si="7"/>
        <v>#VALUE!</v>
      </c>
      <c r="Y13" s="45" t="e">
        <f t="shared" si="8"/>
        <v>#VALUE!</v>
      </c>
      <c r="AA13" s="45" t="e">
        <f t="shared" si="9"/>
        <v>#VALUE!</v>
      </c>
    </row>
    <row r="14" spans="1:27" s="45" customFormat="1">
      <c r="A14" s="45" t="str">
        <f>IF(予約申込書!C82="","",予約申込書!C82)</f>
        <v/>
      </c>
      <c r="B14" s="45" t="str">
        <f>IF(予約申込書!C83="","",予約申込書!C83)</f>
        <v/>
      </c>
      <c r="C14" s="50" t="str">
        <f>IF(予約申込書!M82="","",予約申込書!M82)</f>
        <v/>
      </c>
      <c r="D14" s="45" t="str">
        <f>IF(予約申込書!C84="","",予約申込書!C84)</f>
        <v/>
      </c>
      <c r="E14" s="131" t="str">
        <f>IF(予約申込書!E84="","",予約申込書!E84)</f>
        <v/>
      </c>
      <c r="F14" s="177"/>
      <c r="G14" s="45" t="str">
        <f>IF(予約申込書!K85="","",予約申込書!K85)</f>
        <v/>
      </c>
      <c r="H14" s="45" t="str">
        <f>IF(予約申込書!I82="","",予約申込書!I82)</f>
        <v/>
      </c>
      <c r="I14" s="45" t="str">
        <f>CONCATENATE(予約申込書!I83,予約申込書!I84,予約申込書!K82,予約申込書!K83,予約申込書!K84)</f>
        <v/>
      </c>
      <c r="J14" s="45" t="str">
        <f>IF(予約申込書!M85="","",予約申込書!M85)</f>
        <v/>
      </c>
      <c r="K14" s="45" t="str">
        <f>IF(予約申込書!G82="","",予約申込書!G82)</f>
        <v/>
      </c>
      <c r="L14" s="45" t="str">
        <f>IF(予約申込書!G83="","",予約申込書!G83)</f>
        <v/>
      </c>
      <c r="M14" s="45" t="str">
        <f>IF(予約申込書!G84="","",予約申込書!G84)</f>
        <v/>
      </c>
      <c r="N14" s="45" t="str">
        <f>予約申込書!D85&amp;予約申込書!E85</f>
        <v/>
      </c>
      <c r="O14" s="45" t="e">
        <f t="shared" si="1"/>
        <v>#VALUE!</v>
      </c>
      <c r="Q14" s="45" t="e">
        <f t="shared" si="2"/>
        <v>#VALUE!</v>
      </c>
      <c r="R14" s="45" t="e">
        <f t="shared" si="0"/>
        <v>#VALUE!</v>
      </c>
      <c r="S14" s="45" t="e">
        <f t="shared" si="3"/>
        <v>#VALUE!</v>
      </c>
      <c r="T14" s="45" t="e">
        <f t="shared" si="4"/>
        <v>#VALUE!</v>
      </c>
      <c r="U14" s="45" t="e">
        <f t="shared" si="5"/>
        <v>#VALUE!</v>
      </c>
      <c r="V14" s="45" t="e">
        <f t="shared" si="6"/>
        <v>#VALUE!</v>
      </c>
      <c r="W14" s="45" t="e">
        <f t="shared" si="7"/>
        <v>#VALUE!</v>
      </c>
      <c r="Y14" s="45" t="e">
        <f t="shared" si="8"/>
        <v>#VALUE!</v>
      </c>
      <c r="AA14" s="45" t="e">
        <f t="shared" si="9"/>
        <v>#VALUE!</v>
      </c>
    </row>
    <row r="15" spans="1:27" s="45" customFormat="1">
      <c r="A15" s="45" t="str">
        <f>IF(予約申込書!C86="","",予約申込書!C86)</f>
        <v/>
      </c>
      <c r="B15" s="45" t="str">
        <f>IF(予約申込書!C87="","",予約申込書!C87)</f>
        <v/>
      </c>
      <c r="C15" s="50" t="str">
        <f>IF(予約申込書!M86="","",予約申込書!M86)</f>
        <v/>
      </c>
      <c r="D15" s="45" t="str">
        <f>IF(予約申込書!C88="","",予約申込書!C88)</f>
        <v/>
      </c>
      <c r="E15" s="131" t="str">
        <f>IF(予約申込書!E88="","",予約申込書!E88)</f>
        <v/>
      </c>
      <c r="F15" s="177"/>
      <c r="G15" s="45" t="str">
        <f>IF(予約申込書!K89="","",予約申込書!K89)</f>
        <v/>
      </c>
      <c r="H15" s="45" t="str">
        <f>IF(予約申込書!I86="","",予約申込書!I86)</f>
        <v/>
      </c>
      <c r="I15" s="45" t="str">
        <f>CONCATENATE(予約申込書!I87,予約申込書!I88,予約申込書!K86,予約申込書!K87,予約申込書!K88)</f>
        <v/>
      </c>
      <c r="J15" s="45" t="str">
        <f>IF(予約申込書!M89="","",予約申込書!M89)</f>
        <v/>
      </c>
      <c r="K15" s="45" t="str">
        <f>IF(予約申込書!G86="","",予約申込書!G86)</f>
        <v/>
      </c>
      <c r="L15" s="45" t="str">
        <f>IF(予約申込書!G87="","",予約申込書!G87)</f>
        <v/>
      </c>
      <c r="M15" s="45" t="str">
        <f>IF(予約申込書!G88="","",予約申込書!G88)</f>
        <v/>
      </c>
      <c r="N15" s="45" t="str">
        <f>予約申込書!D89&amp;予約申込書!E89</f>
        <v/>
      </c>
      <c r="O15" s="45" t="e">
        <f t="shared" si="1"/>
        <v>#VALUE!</v>
      </c>
      <c r="P15" s="83"/>
      <c r="Q15" s="45" t="e">
        <f t="shared" si="2"/>
        <v>#VALUE!</v>
      </c>
      <c r="R15" s="45" t="e">
        <f t="shared" si="0"/>
        <v>#VALUE!</v>
      </c>
      <c r="S15" s="45" t="e">
        <f t="shared" si="3"/>
        <v>#VALUE!</v>
      </c>
      <c r="T15" s="45" t="e">
        <f t="shared" si="4"/>
        <v>#VALUE!</v>
      </c>
      <c r="U15" s="45" t="e">
        <f t="shared" si="5"/>
        <v>#VALUE!</v>
      </c>
      <c r="V15" s="45" t="e">
        <f t="shared" si="6"/>
        <v>#VALUE!</v>
      </c>
      <c r="W15" s="45" t="e">
        <f t="shared" si="7"/>
        <v>#VALUE!</v>
      </c>
      <c r="Y15" s="45" t="e">
        <f t="shared" si="8"/>
        <v>#VALUE!</v>
      </c>
      <c r="AA15" s="45" t="e">
        <f t="shared" si="9"/>
        <v>#VALUE!</v>
      </c>
    </row>
    <row r="16" spans="1:27" s="45" customFormat="1">
      <c r="A16" s="45" t="str">
        <f>IF(予約申込書!C90="","",予約申込書!C90)</f>
        <v/>
      </c>
      <c r="B16" s="45" t="str">
        <f>IF(予約申込書!C91="","",予約申込書!C91)</f>
        <v/>
      </c>
      <c r="C16" s="50" t="str">
        <f>IF(予約申込書!M90="","",予約申込書!M90)</f>
        <v/>
      </c>
      <c r="D16" s="45" t="str">
        <f>IF(予約申込書!C92="","",予約申込書!C92)</f>
        <v/>
      </c>
      <c r="E16" s="131" t="str">
        <f>IF(予約申込書!E92="","",予約申込書!E92)</f>
        <v/>
      </c>
      <c r="F16" s="177"/>
      <c r="G16" s="45" t="str">
        <f>IF(予約申込書!K93="","",予約申込書!K93)</f>
        <v/>
      </c>
      <c r="H16" s="45" t="str">
        <f>IF(予約申込書!I90="","",予約申込書!I90)</f>
        <v/>
      </c>
      <c r="I16" s="45" t="str">
        <f>CONCATENATE(予約申込書!I91,予約申込書!I92,予約申込書!K90,予約申込書!K91,予約申込書!K92)</f>
        <v/>
      </c>
      <c r="J16" s="45" t="str">
        <f>IF(予約申込書!M93="","",予約申込書!M93)</f>
        <v/>
      </c>
      <c r="K16" s="45" t="str">
        <f>IF(予約申込書!G90="","",予約申込書!G90)</f>
        <v/>
      </c>
      <c r="L16" s="45" t="str">
        <f>IF(予約申込書!G91="","",予約申込書!G91)</f>
        <v/>
      </c>
      <c r="M16" s="45" t="str">
        <f>IF(予約申込書!G92="","",予約申込書!G92)</f>
        <v/>
      </c>
      <c r="N16" s="45" t="str">
        <f>予約申込書!D93&amp;予約申込書!E93</f>
        <v/>
      </c>
      <c r="O16" s="45" t="e">
        <f t="shared" si="1"/>
        <v>#VALUE!</v>
      </c>
      <c r="Q16" s="45" t="e">
        <f t="shared" si="2"/>
        <v>#VALUE!</v>
      </c>
      <c r="R16" s="45" t="e">
        <f t="shared" si="0"/>
        <v>#VALUE!</v>
      </c>
      <c r="S16" s="45" t="e">
        <f t="shared" si="3"/>
        <v>#VALUE!</v>
      </c>
      <c r="T16" s="45" t="e">
        <f t="shared" si="4"/>
        <v>#VALUE!</v>
      </c>
      <c r="U16" s="45" t="e">
        <f t="shared" si="5"/>
        <v>#VALUE!</v>
      </c>
      <c r="V16" s="45" t="e">
        <f t="shared" si="6"/>
        <v>#VALUE!</v>
      </c>
      <c r="W16" s="45" t="e">
        <f t="shared" si="7"/>
        <v>#VALUE!</v>
      </c>
      <c r="Y16" s="45" t="e">
        <f t="shared" si="8"/>
        <v>#VALUE!</v>
      </c>
      <c r="AA16" s="45" t="e">
        <f t="shared" si="9"/>
        <v>#VALUE!</v>
      </c>
    </row>
    <row r="17" spans="1:27" s="45" customFormat="1">
      <c r="A17" s="45" t="str">
        <f>IF(予約申込書!C94="","",予約申込書!C94)</f>
        <v/>
      </c>
      <c r="B17" s="45" t="str">
        <f>IF(予約申込書!C95="","",予約申込書!C95)</f>
        <v/>
      </c>
      <c r="C17" s="50" t="str">
        <f>IF(予約申込書!M94="","",予約申込書!M94)</f>
        <v/>
      </c>
      <c r="D17" s="45" t="str">
        <f>IF(予約申込書!C96="","",予約申込書!C96)</f>
        <v/>
      </c>
      <c r="E17" s="131" t="str">
        <f>IF(予約申込書!E96="","",予約申込書!E96)</f>
        <v/>
      </c>
      <c r="F17" s="177"/>
      <c r="G17" s="45" t="str">
        <f>IF(予約申込書!K97="","",予約申込書!K97)</f>
        <v/>
      </c>
      <c r="H17" s="45" t="str">
        <f>IF(予約申込書!I94="","",予約申込書!I94)</f>
        <v/>
      </c>
      <c r="I17" s="45" t="str">
        <f>CONCATENATE(予約申込書!I95,予約申込書!I96,予約申込書!K94,予約申込書!K95,予約申込書!K96)</f>
        <v/>
      </c>
      <c r="J17" s="45" t="str">
        <f>IF(予約申込書!M97="","",予約申込書!M97)</f>
        <v/>
      </c>
      <c r="K17" s="45" t="str">
        <f>IF(予約申込書!G94="","",予約申込書!G94)</f>
        <v/>
      </c>
      <c r="L17" s="45" t="str">
        <f>IF(予約申込書!G95="","",予約申込書!G95)</f>
        <v/>
      </c>
      <c r="M17" s="45" t="str">
        <f>IF(予約申込書!G96="","",予約申込書!G96)</f>
        <v/>
      </c>
      <c r="N17" s="45" t="str">
        <f>予約申込書!D97&amp;予約申込書!E97</f>
        <v/>
      </c>
      <c r="O17" s="45" t="e">
        <f t="shared" si="1"/>
        <v>#VALUE!</v>
      </c>
      <c r="Q17" s="45" t="e">
        <f t="shared" si="2"/>
        <v>#VALUE!</v>
      </c>
      <c r="R17" s="45" t="e">
        <f t="shared" si="0"/>
        <v>#VALUE!</v>
      </c>
      <c r="S17" s="45" t="e">
        <f t="shared" si="3"/>
        <v>#VALUE!</v>
      </c>
      <c r="T17" s="45" t="e">
        <f t="shared" si="4"/>
        <v>#VALUE!</v>
      </c>
      <c r="U17" s="45" t="e">
        <f t="shared" si="5"/>
        <v>#VALUE!</v>
      </c>
      <c r="V17" s="45" t="e">
        <f t="shared" si="6"/>
        <v>#VALUE!</v>
      </c>
      <c r="W17" s="45" t="e">
        <f t="shared" si="7"/>
        <v>#VALUE!</v>
      </c>
      <c r="Y17" s="45" t="e">
        <f t="shared" si="8"/>
        <v>#VALUE!</v>
      </c>
      <c r="AA17" s="45" t="e">
        <f t="shared" si="9"/>
        <v>#VALUE!</v>
      </c>
    </row>
    <row r="18" spans="1:27" s="45" customFormat="1">
      <c r="A18" s="45" t="str">
        <f>IF(予約申込書!C98="","",予約申込書!C98)</f>
        <v/>
      </c>
      <c r="B18" s="45" t="str">
        <f>IF(予約申込書!C99="","",予約申込書!C99)</f>
        <v/>
      </c>
      <c r="C18" s="50" t="str">
        <f>IF(予約申込書!M98="","",予約申込書!M98)</f>
        <v/>
      </c>
      <c r="D18" s="45" t="str">
        <f>IF(予約申込書!C100="","",予約申込書!C100)</f>
        <v/>
      </c>
      <c r="E18" s="131" t="str">
        <f>IF(予約申込書!E100="","",予約申込書!E100)</f>
        <v/>
      </c>
      <c r="F18" s="177"/>
      <c r="G18" s="45" t="str">
        <f>IF(予約申込書!K101="","",予約申込書!K101)</f>
        <v/>
      </c>
      <c r="H18" s="45" t="str">
        <f>IF(予約申込書!I98="","",予約申込書!I98)</f>
        <v/>
      </c>
      <c r="I18" s="45" t="str">
        <f>CONCATENATE(予約申込書!I99,予約申込書!I100,予約申込書!K98,予約申込書!K99,予約申込書!K100)</f>
        <v/>
      </c>
      <c r="J18" s="45" t="str">
        <f>IF(予約申込書!M101="","",予約申込書!M101)</f>
        <v/>
      </c>
      <c r="K18" s="45" t="str">
        <f>IF(予約申込書!G98="","",予約申込書!G98)</f>
        <v/>
      </c>
      <c r="L18" s="45" t="str">
        <f>IF(予約申込書!G99="","",予約申込書!G99)</f>
        <v/>
      </c>
      <c r="M18" s="45" t="str">
        <f>IF(予約申込書!G100="","",予約申込書!G100)</f>
        <v/>
      </c>
      <c r="N18" s="45" t="str">
        <f>予約申込書!D101&amp;予約申込書!E101</f>
        <v/>
      </c>
      <c r="O18" s="45" t="e">
        <f t="shared" si="1"/>
        <v>#VALUE!</v>
      </c>
      <c r="Q18" s="45" t="e">
        <f t="shared" si="2"/>
        <v>#VALUE!</v>
      </c>
      <c r="R18" s="45" t="e">
        <f t="shared" si="0"/>
        <v>#VALUE!</v>
      </c>
      <c r="S18" s="45" t="e">
        <f t="shared" si="3"/>
        <v>#VALUE!</v>
      </c>
      <c r="T18" s="45" t="e">
        <f t="shared" si="4"/>
        <v>#VALUE!</v>
      </c>
      <c r="U18" s="45" t="e">
        <f t="shared" si="5"/>
        <v>#VALUE!</v>
      </c>
      <c r="V18" s="45" t="e">
        <f t="shared" si="6"/>
        <v>#VALUE!</v>
      </c>
      <c r="W18" s="45" t="e">
        <f t="shared" si="7"/>
        <v>#VALUE!</v>
      </c>
      <c r="Y18" s="45" t="e">
        <f t="shared" si="8"/>
        <v>#VALUE!</v>
      </c>
      <c r="AA18" s="45" t="e">
        <f t="shared" si="9"/>
        <v>#VALUE!</v>
      </c>
    </row>
    <row r="19" spans="1:27" s="45" customFormat="1">
      <c r="A19" s="45" t="str">
        <f>IF(予約申込書!C102="","",予約申込書!C102)</f>
        <v/>
      </c>
      <c r="B19" s="45" t="str">
        <f>IF(予約申込書!C103="","",予約申込書!C103)</f>
        <v/>
      </c>
      <c r="C19" s="50" t="str">
        <f>IF(予約申込書!M102="","",予約申込書!M102)</f>
        <v/>
      </c>
      <c r="D19" s="45" t="str">
        <f>IF(予約申込書!C104="","",予約申込書!C104)</f>
        <v/>
      </c>
      <c r="E19" s="131" t="str">
        <f>IF(予約申込書!E104="","",予約申込書!E104)</f>
        <v/>
      </c>
      <c r="F19" s="177"/>
      <c r="G19" s="45" t="str">
        <f>IF(予約申込書!K105="","",予約申込書!K105)</f>
        <v/>
      </c>
      <c r="H19" s="45" t="str">
        <f>IF(予約申込書!I102="","",予約申込書!I102)</f>
        <v/>
      </c>
      <c r="I19" s="45" t="str">
        <f>CONCATENATE(予約申込書!I103,予約申込書!I104,予約申込書!K102,予約申込書!K103,予約申込書!K104)</f>
        <v/>
      </c>
      <c r="J19" s="45" t="str">
        <f>IF(予約申込書!M105="","",予約申込書!M105)</f>
        <v/>
      </c>
      <c r="K19" s="45" t="str">
        <f>IF(予約申込書!G102="","",予約申込書!G102)</f>
        <v/>
      </c>
      <c r="L19" s="45" t="str">
        <f>IF(予約申込書!G103="","",予約申込書!G103)</f>
        <v/>
      </c>
      <c r="M19" s="45" t="str">
        <f>IF(予約申込書!G104="","",予約申込書!G104)</f>
        <v/>
      </c>
      <c r="N19" s="45" t="str">
        <f>予約申込書!D105&amp;予約申込書!E105</f>
        <v/>
      </c>
      <c r="O19" s="45" t="e">
        <f t="shared" si="1"/>
        <v>#VALUE!</v>
      </c>
      <c r="Q19" s="45" t="e">
        <f t="shared" si="2"/>
        <v>#VALUE!</v>
      </c>
      <c r="R19" s="45" t="e">
        <f t="shared" si="0"/>
        <v>#VALUE!</v>
      </c>
      <c r="S19" s="45" t="e">
        <f t="shared" si="3"/>
        <v>#VALUE!</v>
      </c>
      <c r="T19" s="45" t="e">
        <f t="shared" si="4"/>
        <v>#VALUE!</v>
      </c>
      <c r="U19" s="45" t="e">
        <f t="shared" si="5"/>
        <v>#VALUE!</v>
      </c>
      <c r="V19" s="45" t="e">
        <f t="shared" si="6"/>
        <v>#VALUE!</v>
      </c>
      <c r="W19" s="45" t="e">
        <f t="shared" si="7"/>
        <v>#VALUE!</v>
      </c>
      <c r="Y19" s="45" t="e">
        <f t="shared" si="8"/>
        <v>#VALUE!</v>
      </c>
      <c r="AA19" s="45" t="e">
        <f t="shared" si="9"/>
        <v>#VALUE!</v>
      </c>
    </row>
    <row r="20" spans="1:27" s="45" customFormat="1">
      <c r="A20" s="45" t="str">
        <f>IF(予約申込書!C106="","",予約申込書!C106)</f>
        <v/>
      </c>
      <c r="B20" s="45" t="str">
        <f>IF(予約申込書!C107="","",予約申込書!C107)</f>
        <v/>
      </c>
      <c r="C20" s="50" t="str">
        <f>IF(予約申込書!M106="","",予約申込書!M106)</f>
        <v/>
      </c>
      <c r="D20" s="45" t="str">
        <f>IF(予約申込書!C108="","",予約申込書!C108)</f>
        <v/>
      </c>
      <c r="E20" s="131" t="str">
        <f>IF(予約申込書!E108="","",予約申込書!E108)</f>
        <v/>
      </c>
      <c r="F20" s="177"/>
      <c r="G20" s="45" t="str">
        <f>IF(予約申込書!K109="","",予約申込書!K109)</f>
        <v/>
      </c>
      <c r="H20" s="45" t="str">
        <f>IF(予約申込書!I106="","",予約申込書!I106)</f>
        <v/>
      </c>
      <c r="I20" s="45" t="str">
        <f>CONCATENATE(予約申込書!I107,予約申込書!I108,予約申込書!K106,予約申込書!K107,予約申込書!K108)</f>
        <v/>
      </c>
      <c r="J20" s="45" t="str">
        <f>IF(予約申込書!M109="","",予約申込書!M109)</f>
        <v/>
      </c>
      <c r="K20" s="45" t="str">
        <f>IF(予約申込書!G106="","",予約申込書!G106)</f>
        <v/>
      </c>
      <c r="L20" s="45" t="str">
        <f>IF(予約申込書!G107="","",予約申込書!G107)</f>
        <v/>
      </c>
      <c r="M20" s="45" t="str">
        <f>IF(予約申込書!G108="","",予約申込書!G108)</f>
        <v/>
      </c>
      <c r="N20" s="45" t="str">
        <f>予約申込書!D109&amp;予約申込書!E109</f>
        <v/>
      </c>
      <c r="O20" s="45" t="e">
        <f t="shared" si="1"/>
        <v>#VALUE!</v>
      </c>
      <c r="Q20" s="45" t="e">
        <f t="shared" si="2"/>
        <v>#VALUE!</v>
      </c>
      <c r="R20" s="45" t="e">
        <f t="shared" si="0"/>
        <v>#VALUE!</v>
      </c>
      <c r="S20" s="45" t="e">
        <f t="shared" si="3"/>
        <v>#VALUE!</v>
      </c>
      <c r="T20" s="45" t="e">
        <f t="shared" si="4"/>
        <v>#VALUE!</v>
      </c>
      <c r="U20" s="45" t="e">
        <f t="shared" si="5"/>
        <v>#VALUE!</v>
      </c>
      <c r="V20" s="45" t="e">
        <f t="shared" si="6"/>
        <v>#VALUE!</v>
      </c>
      <c r="W20" s="45" t="e">
        <f t="shared" si="7"/>
        <v>#VALUE!</v>
      </c>
      <c r="Y20" s="45" t="e">
        <f t="shared" si="8"/>
        <v>#VALUE!</v>
      </c>
      <c r="AA20" s="45" t="e">
        <f t="shared" si="9"/>
        <v>#VALUE!</v>
      </c>
    </row>
    <row r="21" spans="1:27" s="45" customFormat="1">
      <c r="A21" s="45" t="str">
        <f>IF(予約申込書!C110="","",予約申込書!C110)</f>
        <v/>
      </c>
      <c r="B21" s="45" t="str">
        <f>IF(予約申込書!C111="","",予約申込書!C111)</f>
        <v/>
      </c>
      <c r="C21" s="50" t="str">
        <f>IF(予約申込書!M110="","",予約申込書!M110)</f>
        <v/>
      </c>
      <c r="D21" s="45" t="str">
        <f>IF(予約申込書!C112="","",予約申込書!C112)</f>
        <v/>
      </c>
      <c r="E21" s="131" t="str">
        <f>IF(予約申込書!E112="","",予約申込書!E112)</f>
        <v/>
      </c>
      <c r="F21" s="177"/>
      <c r="G21" s="45" t="str">
        <f>IF(予約申込書!K113="","",予約申込書!K113)</f>
        <v/>
      </c>
      <c r="H21" s="45" t="str">
        <f>IF(予約申込書!I110="","",予約申込書!I110)</f>
        <v/>
      </c>
      <c r="I21" s="45" t="str">
        <f>CONCATENATE(予約申込書!I111,予約申込書!I112,予約申込書!K110,予約申込書!K111,予約申込書!K112)</f>
        <v/>
      </c>
      <c r="J21" s="45" t="str">
        <f>IF(予約申込書!M113="","",予約申込書!M113)</f>
        <v/>
      </c>
      <c r="K21" s="45" t="str">
        <f>IF(予約申込書!G110="","",予約申込書!G110)</f>
        <v/>
      </c>
      <c r="L21" s="45" t="str">
        <f>IF(予約申込書!G111="","",予約申込書!G111)</f>
        <v/>
      </c>
      <c r="M21" s="45" t="str">
        <f>IF(予約申込書!G112="","",予約申込書!G112)</f>
        <v/>
      </c>
      <c r="N21" s="45" t="str">
        <f>予約申込書!D113&amp;予約申込書!E113</f>
        <v/>
      </c>
      <c r="O21" s="45" t="e">
        <f t="shared" si="1"/>
        <v>#VALUE!</v>
      </c>
      <c r="Q21" s="45" t="e">
        <f t="shared" si="2"/>
        <v>#VALUE!</v>
      </c>
      <c r="R21" s="45" t="e">
        <f t="shared" si="0"/>
        <v>#VALUE!</v>
      </c>
      <c r="S21" s="45" t="e">
        <f t="shared" si="3"/>
        <v>#VALUE!</v>
      </c>
      <c r="T21" s="45" t="e">
        <f t="shared" si="4"/>
        <v>#VALUE!</v>
      </c>
      <c r="U21" s="45" t="e">
        <f t="shared" si="5"/>
        <v>#VALUE!</v>
      </c>
      <c r="V21" s="45" t="e">
        <f t="shared" si="6"/>
        <v>#VALUE!</v>
      </c>
      <c r="W21" s="45" t="e">
        <f t="shared" si="7"/>
        <v>#VALUE!</v>
      </c>
      <c r="Y21" s="45" t="e">
        <f t="shared" si="8"/>
        <v>#VALUE!</v>
      </c>
      <c r="AA21" s="45" t="e">
        <f t="shared" si="9"/>
        <v>#VALUE!</v>
      </c>
    </row>
    <row r="22" spans="1:27" s="45" customFormat="1">
      <c r="A22" s="45" t="str">
        <f>IF(予約申込書!C114="","",予約申込書!C114)</f>
        <v/>
      </c>
      <c r="B22" s="45" t="str">
        <f>IF(予約申込書!C115="","",予約申込書!C115)</f>
        <v/>
      </c>
      <c r="C22" s="50" t="str">
        <f>IF(予約申込書!M114="","",予約申込書!M114)</f>
        <v/>
      </c>
      <c r="D22" s="45" t="str">
        <f>IF(予約申込書!C116="","",予約申込書!C116)</f>
        <v/>
      </c>
      <c r="E22" s="131" t="str">
        <f>IF(予約申込書!E116="","",予約申込書!E116)</f>
        <v/>
      </c>
      <c r="F22" s="177"/>
      <c r="G22" s="45" t="str">
        <f>IF(予約申込書!K117="","",予約申込書!K117)</f>
        <v/>
      </c>
      <c r="H22" s="45" t="str">
        <f>IF(予約申込書!I114="","",予約申込書!I114)</f>
        <v/>
      </c>
      <c r="I22" s="45" t="str">
        <f>CONCATENATE(予約申込書!I115,予約申込書!I116,予約申込書!K114,予約申込書!K115,予約申込書!K116)</f>
        <v/>
      </c>
      <c r="J22" s="45" t="str">
        <f>IF(予約申込書!M117="","",予約申込書!M117)</f>
        <v/>
      </c>
      <c r="K22" s="45" t="str">
        <f>IF(予約申込書!G114="","",予約申込書!G114)</f>
        <v/>
      </c>
      <c r="L22" s="45" t="str">
        <f>IF(予約申込書!G115="","",予約申込書!G115)</f>
        <v/>
      </c>
      <c r="M22" s="45" t="str">
        <f>IF(予約申込書!G116="","",予約申込書!G116)</f>
        <v/>
      </c>
      <c r="N22" s="45" t="str">
        <f>予約申込書!D117&amp;予約申込書!E117</f>
        <v/>
      </c>
      <c r="O22" s="45" t="e">
        <f t="shared" si="1"/>
        <v>#VALUE!</v>
      </c>
      <c r="Q22" s="45" t="e">
        <f t="shared" si="2"/>
        <v>#VALUE!</v>
      </c>
      <c r="R22" s="45" t="e">
        <f t="shared" si="0"/>
        <v>#VALUE!</v>
      </c>
      <c r="S22" s="45" t="e">
        <f t="shared" si="3"/>
        <v>#VALUE!</v>
      </c>
      <c r="T22" s="45" t="e">
        <f t="shared" si="4"/>
        <v>#VALUE!</v>
      </c>
      <c r="U22" s="45" t="e">
        <f t="shared" si="5"/>
        <v>#VALUE!</v>
      </c>
      <c r="V22" s="45" t="e">
        <f t="shared" si="6"/>
        <v>#VALUE!</v>
      </c>
      <c r="W22" s="45" t="e">
        <f t="shared" si="7"/>
        <v>#VALUE!</v>
      </c>
      <c r="Y22" s="45" t="e">
        <f t="shared" si="8"/>
        <v>#VALUE!</v>
      </c>
      <c r="AA22" s="45" t="e">
        <f t="shared" si="9"/>
        <v>#VALUE!</v>
      </c>
    </row>
    <row r="23" spans="1:27" s="45" customFormat="1">
      <c r="A23" s="45" t="str">
        <f>IF(予約申込書!C118="","",予約申込書!C118)</f>
        <v/>
      </c>
      <c r="B23" s="45" t="str">
        <f>IF(予約申込書!C119="","",予約申込書!C119)</f>
        <v/>
      </c>
      <c r="C23" s="50" t="str">
        <f>IF(予約申込書!M118="","",予約申込書!M118)</f>
        <v/>
      </c>
      <c r="D23" s="45" t="str">
        <f>IF(予約申込書!C120="","",予約申込書!C120)</f>
        <v/>
      </c>
      <c r="E23" s="131" t="str">
        <f>IF(予約申込書!E120="","",予約申込書!E120)</f>
        <v/>
      </c>
      <c r="F23" s="177"/>
      <c r="G23" s="45" t="str">
        <f>IF(予約申込書!K121="","",予約申込書!K121)</f>
        <v/>
      </c>
      <c r="H23" s="45" t="str">
        <f>IF(予約申込書!I118="","",予約申込書!I118)</f>
        <v/>
      </c>
      <c r="I23" s="45" t="str">
        <f>CONCATENATE(予約申込書!I119,予約申込書!I120,予約申込書!K118,予約申込書!K119,予約申込書!K120)</f>
        <v/>
      </c>
      <c r="J23" s="45" t="str">
        <f>IF(予約申込書!M121="","",予約申込書!M121)</f>
        <v/>
      </c>
      <c r="K23" s="45" t="str">
        <f>IF(予約申込書!G118="","",予約申込書!G118)</f>
        <v/>
      </c>
      <c r="L23" s="45" t="str">
        <f>IF(予約申込書!G119="","",予約申込書!G119)</f>
        <v/>
      </c>
      <c r="M23" s="45" t="str">
        <f>IF(予約申込書!G120="","",予約申込書!G120)</f>
        <v/>
      </c>
      <c r="N23" s="45" t="str">
        <f>予約申込書!D121&amp;予約申込書!E121</f>
        <v/>
      </c>
      <c r="O23" s="45" t="e">
        <f t="shared" si="1"/>
        <v>#VALUE!</v>
      </c>
      <c r="Q23" s="45" t="e">
        <f t="shared" si="2"/>
        <v>#VALUE!</v>
      </c>
      <c r="R23" s="45" t="e">
        <f t="shared" si="0"/>
        <v>#VALUE!</v>
      </c>
      <c r="S23" s="45" t="e">
        <f t="shared" si="3"/>
        <v>#VALUE!</v>
      </c>
      <c r="T23" s="45" t="e">
        <f t="shared" si="4"/>
        <v>#VALUE!</v>
      </c>
      <c r="U23" s="45" t="e">
        <f t="shared" si="5"/>
        <v>#VALUE!</v>
      </c>
      <c r="V23" s="45" t="e">
        <f t="shared" si="6"/>
        <v>#VALUE!</v>
      </c>
      <c r="W23" s="45" t="e">
        <f t="shared" si="7"/>
        <v>#VALUE!</v>
      </c>
      <c r="Y23" s="45" t="e">
        <f t="shared" si="8"/>
        <v>#VALUE!</v>
      </c>
      <c r="AA23" s="45" t="e">
        <f t="shared" si="9"/>
        <v>#VALUE!</v>
      </c>
    </row>
    <row r="24" spans="1:27" s="45" customFormat="1">
      <c r="A24" s="45" t="str">
        <f>IF(予約申込書!C122="","",予約申込書!C122)</f>
        <v/>
      </c>
      <c r="B24" s="45" t="str">
        <f>IF(予約申込書!C123="","",予約申込書!C123)</f>
        <v/>
      </c>
      <c r="C24" s="50" t="str">
        <f>IF(予約申込書!M122="","",予約申込書!M122)</f>
        <v/>
      </c>
      <c r="D24" s="45" t="str">
        <f>IF(予約申込書!C124="","",予約申込書!C124)</f>
        <v/>
      </c>
      <c r="E24" s="131" t="str">
        <f>IF(予約申込書!E124="","",予約申込書!E124)</f>
        <v/>
      </c>
      <c r="F24" s="177"/>
      <c r="G24" s="45" t="str">
        <f>IF(予約申込書!K125="","",予約申込書!K125)</f>
        <v/>
      </c>
      <c r="H24" s="45" t="str">
        <f>IF(予約申込書!I122="","",予約申込書!I122)</f>
        <v/>
      </c>
      <c r="I24" s="45" t="str">
        <f>CONCATENATE(予約申込書!I123,予約申込書!I124,予約申込書!K122,予約申込書!K123,予約申込書!K124)</f>
        <v/>
      </c>
      <c r="J24" s="45" t="str">
        <f>IF(予約申込書!M125="","",予約申込書!M125)</f>
        <v/>
      </c>
      <c r="K24" s="45" t="str">
        <f>IF(予約申込書!G122="","",予約申込書!G122)</f>
        <v/>
      </c>
      <c r="L24" s="45" t="str">
        <f>IF(予約申込書!G123="","",予約申込書!G123)</f>
        <v/>
      </c>
      <c r="M24" s="45" t="str">
        <f>IF(予約申込書!G124="","",予約申込書!G124)</f>
        <v/>
      </c>
      <c r="N24" s="45" t="str">
        <f>予約申込書!D125&amp;予約申込書!E125</f>
        <v/>
      </c>
      <c r="O24" s="45" t="e">
        <f t="shared" si="1"/>
        <v>#VALUE!</v>
      </c>
      <c r="Q24" s="45" t="e">
        <f t="shared" si="2"/>
        <v>#VALUE!</v>
      </c>
      <c r="R24" s="45" t="e">
        <f t="shared" si="0"/>
        <v>#VALUE!</v>
      </c>
      <c r="S24" s="45" t="e">
        <f t="shared" si="3"/>
        <v>#VALUE!</v>
      </c>
      <c r="T24" s="45" t="e">
        <f t="shared" si="4"/>
        <v>#VALUE!</v>
      </c>
      <c r="U24" s="45" t="e">
        <f t="shared" si="5"/>
        <v>#VALUE!</v>
      </c>
      <c r="V24" s="45" t="e">
        <f t="shared" si="6"/>
        <v>#VALUE!</v>
      </c>
      <c r="W24" s="45" t="e">
        <f t="shared" si="7"/>
        <v>#VALUE!</v>
      </c>
      <c r="Y24" s="45" t="e">
        <f t="shared" si="8"/>
        <v>#VALUE!</v>
      </c>
      <c r="AA24" s="45" t="e">
        <f t="shared" si="9"/>
        <v>#VALUE!</v>
      </c>
    </row>
    <row r="25" spans="1:27" s="45" customFormat="1">
      <c r="A25" s="45" t="str">
        <f>IF(予約申込書!C126="","",予約申込書!C126)</f>
        <v/>
      </c>
      <c r="B25" s="45" t="str">
        <f>IF(予約申込書!C127="","",予約申込書!C127)</f>
        <v/>
      </c>
      <c r="C25" s="50" t="str">
        <f>IF(予約申込書!M126="","",予約申込書!M126)</f>
        <v/>
      </c>
      <c r="D25" s="45" t="str">
        <f>IF(予約申込書!C128="","",予約申込書!C128)</f>
        <v/>
      </c>
      <c r="E25" s="131" t="str">
        <f>IF(予約申込書!E128="","",予約申込書!E128)</f>
        <v/>
      </c>
      <c r="F25" s="177"/>
      <c r="G25" s="45" t="str">
        <f>IF(予約申込書!K129="","",予約申込書!K129)</f>
        <v/>
      </c>
      <c r="H25" s="45" t="str">
        <f>IF(予約申込書!I126="","",予約申込書!I126)</f>
        <v/>
      </c>
      <c r="I25" s="45" t="str">
        <f>CONCATENATE(予約申込書!I127,予約申込書!I128,予約申込書!K126,予約申込書!K127,予約申込書!K128)</f>
        <v/>
      </c>
      <c r="J25" s="45" t="str">
        <f>IF(予約申込書!M129="","",予約申込書!M129)</f>
        <v/>
      </c>
      <c r="K25" s="45" t="str">
        <f>IF(予約申込書!G126="","",予約申込書!G126)</f>
        <v/>
      </c>
      <c r="L25" s="45" t="str">
        <f>IF(予約申込書!G127="","",予約申込書!G127)</f>
        <v/>
      </c>
      <c r="M25" s="45" t="str">
        <f>IF(予約申込書!G128="","",予約申込書!G128)</f>
        <v/>
      </c>
      <c r="N25" s="45" t="str">
        <f>予約申込書!D129&amp;予約申込書!E129</f>
        <v/>
      </c>
      <c r="O25" s="45" t="e">
        <f t="shared" si="1"/>
        <v>#VALUE!</v>
      </c>
      <c r="Q25" s="45" t="e">
        <f t="shared" si="2"/>
        <v>#VALUE!</v>
      </c>
      <c r="R25" s="45" t="e">
        <f t="shared" si="0"/>
        <v>#VALUE!</v>
      </c>
      <c r="S25" s="45" t="e">
        <f t="shared" si="3"/>
        <v>#VALUE!</v>
      </c>
      <c r="T25" s="45" t="e">
        <f t="shared" si="4"/>
        <v>#VALUE!</v>
      </c>
      <c r="U25" s="45" t="e">
        <f t="shared" si="5"/>
        <v>#VALUE!</v>
      </c>
      <c r="V25" s="45" t="e">
        <f t="shared" si="6"/>
        <v>#VALUE!</v>
      </c>
      <c r="W25" s="45" t="e">
        <f t="shared" si="7"/>
        <v>#VALUE!</v>
      </c>
      <c r="Y25" s="45" t="e">
        <f t="shared" si="8"/>
        <v>#VALUE!</v>
      </c>
      <c r="AA25" s="45" t="e">
        <f t="shared" si="9"/>
        <v>#VALUE!</v>
      </c>
    </row>
    <row r="26" spans="1:27" s="45" customFormat="1">
      <c r="A26" s="45" t="str">
        <f>IF(予約申込書!C130="","",予約申込書!C130)</f>
        <v/>
      </c>
      <c r="B26" s="45" t="str">
        <f>IF(予約申込書!C131="","",予約申込書!C131)</f>
        <v/>
      </c>
      <c r="C26" s="50" t="str">
        <f>IF(予約申込書!M130="","",予約申込書!M130)</f>
        <v/>
      </c>
      <c r="D26" s="45" t="str">
        <f>IF(予約申込書!C132="","",予約申込書!C132)</f>
        <v/>
      </c>
      <c r="E26" s="131" t="str">
        <f>IF(予約申込書!E132="","",予約申込書!E132)</f>
        <v/>
      </c>
      <c r="F26" s="177"/>
      <c r="G26" s="45" t="str">
        <f>IF(予約申込書!K133="","",予約申込書!K133)</f>
        <v/>
      </c>
      <c r="H26" s="45" t="str">
        <f>IF(予約申込書!I130="","",予約申込書!I130)</f>
        <v/>
      </c>
      <c r="I26" s="45" t="str">
        <f>CONCATENATE(予約申込書!I131,予約申込書!I132,予約申込書!K130,予約申込書!K131,予約申込書!K132)</f>
        <v/>
      </c>
      <c r="J26" s="45" t="str">
        <f>IF(予約申込書!M133="","",予約申込書!M133)</f>
        <v/>
      </c>
      <c r="K26" s="45" t="str">
        <f>IF(予約申込書!G130="","",予約申込書!G130)</f>
        <v/>
      </c>
      <c r="L26" s="45" t="str">
        <f>IF(予約申込書!G131="","",予約申込書!G131)</f>
        <v/>
      </c>
      <c r="M26" s="45" t="str">
        <f>IF(予約申込書!G132="","",予約申込書!G132)</f>
        <v/>
      </c>
      <c r="N26" s="45" t="str">
        <f>予約申込書!D133&amp;予約申込書!E133</f>
        <v/>
      </c>
      <c r="O26" s="45" t="e">
        <f t="shared" si="1"/>
        <v>#VALUE!</v>
      </c>
      <c r="Q26" s="45" t="e">
        <f t="shared" si="2"/>
        <v>#VALUE!</v>
      </c>
      <c r="R26" s="45" t="e">
        <f t="shared" si="0"/>
        <v>#VALUE!</v>
      </c>
      <c r="S26" s="45" t="e">
        <f t="shared" si="3"/>
        <v>#VALUE!</v>
      </c>
      <c r="T26" s="45" t="e">
        <f t="shared" si="4"/>
        <v>#VALUE!</v>
      </c>
      <c r="U26" s="45" t="e">
        <f t="shared" si="5"/>
        <v>#VALUE!</v>
      </c>
      <c r="V26" s="45" t="e">
        <f t="shared" si="6"/>
        <v>#VALUE!</v>
      </c>
      <c r="W26" s="45" t="e">
        <f t="shared" si="7"/>
        <v>#VALUE!</v>
      </c>
      <c r="Y26" s="45" t="e">
        <f t="shared" si="8"/>
        <v>#VALUE!</v>
      </c>
      <c r="AA26" s="45" t="e">
        <f t="shared" si="9"/>
        <v>#VALUE!</v>
      </c>
    </row>
    <row r="27" spans="1:27" s="45" customFormat="1">
      <c r="A27" s="45" t="str">
        <f>IF(予約申込書!C134="","",予約申込書!C134)</f>
        <v/>
      </c>
      <c r="B27" s="45" t="str">
        <f>IF(予約申込書!C135="","",予約申込書!C135)</f>
        <v/>
      </c>
      <c r="C27" s="50" t="str">
        <f>IF(予約申込書!M134="","",予約申込書!M134)</f>
        <v/>
      </c>
      <c r="D27" s="45" t="str">
        <f>IF(予約申込書!C136="","",予約申込書!C136)</f>
        <v/>
      </c>
      <c r="E27" s="131" t="str">
        <f>IF(予約申込書!E136="","",予約申込書!E136)</f>
        <v/>
      </c>
      <c r="F27" s="177"/>
      <c r="G27" s="45" t="str">
        <f>IF(予約申込書!K137="","",予約申込書!K137)</f>
        <v/>
      </c>
      <c r="H27" s="45" t="str">
        <f>IF(予約申込書!I134="","",予約申込書!I134)</f>
        <v/>
      </c>
      <c r="I27" s="45" t="str">
        <f>CONCATENATE(予約申込書!I135,予約申込書!I136,予約申込書!K134,予約申込書!K135,予約申込書!K136)</f>
        <v/>
      </c>
      <c r="J27" s="45" t="str">
        <f>IF(予約申込書!M137="","",予約申込書!M137)</f>
        <v/>
      </c>
      <c r="K27" s="45" t="str">
        <f>IF(予約申込書!G134="","",予約申込書!G134)</f>
        <v/>
      </c>
      <c r="L27" s="45" t="str">
        <f>IF(予約申込書!G135="","",予約申込書!G135)</f>
        <v/>
      </c>
      <c r="M27" s="45" t="str">
        <f>IF(予約申込書!G136="","",予約申込書!G136)</f>
        <v/>
      </c>
      <c r="N27" s="45" t="str">
        <f>予約申込書!D137&amp;予約申込書!E137</f>
        <v/>
      </c>
      <c r="O27" s="45" t="e">
        <f t="shared" si="1"/>
        <v>#VALUE!</v>
      </c>
      <c r="Q27" s="45" t="e">
        <f t="shared" si="2"/>
        <v>#VALUE!</v>
      </c>
      <c r="R27" s="45" t="e">
        <f t="shared" si="0"/>
        <v>#VALUE!</v>
      </c>
      <c r="S27" s="45" t="e">
        <f t="shared" si="3"/>
        <v>#VALUE!</v>
      </c>
      <c r="T27" s="45" t="e">
        <f t="shared" si="4"/>
        <v>#VALUE!</v>
      </c>
      <c r="U27" s="45" t="e">
        <f t="shared" si="5"/>
        <v>#VALUE!</v>
      </c>
      <c r="V27" s="45" t="e">
        <f t="shared" si="6"/>
        <v>#VALUE!</v>
      </c>
      <c r="W27" s="45" t="e">
        <f t="shared" si="7"/>
        <v>#VALUE!</v>
      </c>
      <c r="Y27" s="45" t="e">
        <f t="shared" si="8"/>
        <v>#VALUE!</v>
      </c>
      <c r="AA27" s="45" t="e">
        <f t="shared" si="9"/>
        <v>#VALUE!</v>
      </c>
    </row>
    <row r="28" spans="1:27" s="45" customFormat="1">
      <c r="A28" s="45" t="str">
        <f>IF(予約申込書!C138="","",予約申込書!C138)</f>
        <v/>
      </c>
      <c r="B28" s="45" t="str">
        <f>IF(予約申込書!C139="","",予約申込書!C139)</f>
        <v/>
      </c>
      <c r="C28" s="50" t="str">
        <f>IF(予約申込書!M138="","",予約申込書!M138)</f>
        <v/>
      </c>
      <c r="D28" s="45" t="str">
        <f>IF(予約申込書!C140="","",予約申込書!C140)</f>
        <v/>
      </c>
      <c r="E28" s="131" t="str">
        <f>IF(予約申込書!E140="","",予約申込書!E140)</f>
        <v/>
      </c>
      <c r="F28" s="177"/>
      <c r="G28" s="45" t="str">
        <f>IF(予約申込書!K141="","",予約申込書!K141)</f>
        <v/>
      </c>
      <c r="H28" s="45" t="str">
        <f>IF(予約申込書!I138="","",予約申込書!I138)</f>
        <v/>
      </c>
      <c r="I28" s="45" t="str">
        <f>CONCATENATE(予約申込書!I139,予約申込書!I140,予約申込書!K138,予約申込書!K139,予約申込書!K140)</f>
        <v/>
      </c>
      <c r="J28" s="45" t="str">
        <f>IF(予約申込書!M141="","",予約申込書!M141)</f>
        <v/>
      </c>
      <c r="K28" s="45" t="str">
        <f>IF(予約申込書!G138="","",予約申込書!G138)</f>
        <v/>
      </c>
      <c r="L28" s="45" t="str">
        <f>IF(予約申込書!G139="","",予約申込書!G139)</f>
        <v/>
      </c>
      <c r="M28" s="45" t="str">
        <f>IF(予約申込書!G140="","",予約申込書!G140)</f>
        <v/>
      </c>
      <c r="N28" s="45" t="str">
        <f>予約申込書!D141&amp;予約申込書!E141</f>
        <v/>
      </c>
      <c r="O28" s="45" t="e">
        <f t="shared" si="1"/>
        <v>#VALUE!</v>
      </c>
      <c r="Q28" s="45" t="e">
        <f t="shared" si="2"/>
        <v>#VALUE!</v>
      </c>
      <c r="R28" s="45" t="e">
        <f t="shared" si="0"/>
        <v>#VALUE!</v>
      </c>
      <c r="S28" s="45" t="e">
        <f t="shared" si="3"/>
        <v>#VALUE!</v>
      </c>
      <c r="T28" s="45" t="e">
        <f t="shared" si="4"/>
        <v>#VALUE!</v>
      </c>
      <c r="U28" s="45" t="e">
        <f t="shared" si="5"/>
        <v>#VALUE!</v>
      </c>
      <c r="V28" s="45" t="e">
        <f t="shared" si="6"/>
        <v>#VALUE!</v>
      </c>
      <c r="W28" s="45" t="e">
        <f t="shared" si="7"/>
        <v>#VALUE!</v>
      </c>
      <c r="Y28" s="45" t="e">
        <f t="shared" si="8"/>
        <v>#VALUE!</v>
      </c>
      <c r="AA28" s="45" t="e">
        <f t="shared" si="9"/>
        <v>#VALUE!</v>
      </c>
    </row>
    <row r="29" spans="1:27" s="45" customFormat="1">
      <c r="A29" s="45" t="str">
        <f>IF(予約申込書!C142="","",予約申込書!C142)</f>
        <v/>
      </c>
      <c r="B29" s="45" t="str">
        <f>IF(予約申込書!C143="","",予約申込書!C143)</f>
        <v/>
      </c>
      <c r="C29" s="50" t="str">
        <f>IF(予約申込書!M142="","",予約申込書!M142)</f>
        <v/>
      </c>
      <c r="D29" s="45" t="str">
        <f>IF(予約申込書!C144="","",予約申込書!C144)</f>
        <v/>
      </c>
      <c r="E29" s="131" t="str">
        <f>IF(予約申込書!E144="","",予約申込書!E144)</f>
        <v/>
      </c>
      <c r="F29" s="177"/>
      <c r="G29" s="45" t="str">
        <f>IF(予約申込書!K145="","",予約申込書!K145)</f>
        <v/>
      </c>
      <c r="H29" s="45" t="str">
        <f>IF(予約申込書!I142="","",予約申込書!I142)</f>
        <v/>
      </c>
      <c r="I29" s="45" t="str">
        <f>CONCATENATE(予約申込書!I143,予約申込書!I144,予約申込書!K142,予約申込書!K143,予約申込書!K144)</f>
        <v/>
      </c>
      <c r="J29" s="45" t="str">
        <f>IF(予約申込書!M145="","",予約申込書!M145)</f>
        <v/>
      </c>
      <c r="K29" s="45" t="str">
        <f>IF(予約申込書!G142="","",予約申込書!G142)</f>
        <v/>
      </c>
      <c r="L29" s="45" t="str">
        <f>IF(予約申込書!G143="","",予約申込書!G143)</f>
        <v/>
      </c>
      <c r="M29" s="45" t="str">
        <f>IF(予約申込書!G144="","",予約申込書!G144)</f>
        <v/>
      </c>
      <c r="N29" s="45" t="str">
        <f>予約申込書!D145&amp;予約申込書!E145</f>
        <v/>
      </c>
      <c r="O29" s="45" t="e">
        <f t="shared" si="1"/>
        <v>#VALUE!</v>
      </c>
      <c r="Q29" s="45" t="e">
        <f t="shared" si="2"/>
        <v>#VALUE!</v>
      </c>
      <c r="R29" s="45" t="e">
        <f t="shared" si="0"/>
        <v>#VALUE!</v>
      </c>
      <c r="S29" s="45" t="e">
        <f t="shared" si="3"/>
        <v>#VALUE!</v>
      </c>
      <c r="T29" s="45" t="e">
        <f t="shared" si="4"/>
        <v>#VALUE!</v>
      </c>
      <c r="U29" s="45" t="e">
        <f t="shared" si="5"/>
        <v>#VALUE!</v>
      </c>
      <c r="V29" s="45" t="e">
        <f t="shared" si="6"/>
        <v>#VALUE!</v>
      </c>
      <c r="W29" s="45" t="e">
        <f t="shared" si="7"/>
        <v>#VALUE!</v>
      </c>
      <c r="Y29" s="45" t="e">
        <f t="shared" si="8"/>
        <v>#VALUE!</v>
      </c>
      <c r="AA29" s="45" t="e">
        <f t="shared" si="9"/>
        <v>#VALUE!</v>
      </c>
    </row>
    <row r="30" spans="1:27" s="45" customFormat="1">
      <c r="A30" s="45" t="str">
        <f>IF(予約申込書!C146="","",予約申込書!C146)</f>
        <v/>
      </c>
      <c r="B30" s="45" t="str">
        <f>IF(予約申込書!C147="","",予約申込書!C147)</f>
        <v/>
      </c>
      <c r="C30" s="50" t="str">
        <f>IF(予約申込書!M146="","",予約申込書!M146)</f>
        <v/>
      </c>
      <c r="D30" s="45" t="str">
        <f>IF(予約申込書!C148="","",予約申込書!C148)</f>
        <v/>
      </c>
      <c r="E30" s="131" t="str">
        <f>IF(予約申込書!E148="","",予約申込書!E148)</f>
        <v/>
      </c>
      <c r="F30" s="177"/>
      <c r="G30" s="45" t="str">
        <f>IF(予約申込書!K149="","",予約申込書!K149)</f>
        <v/>
      </c>
      <c r="H30" s="45" t="str">
        <f>IF(予約申込書!I146="","",予約申込書!I146)</f>
        <v/>
      </c>
      <c r="I30" s="45" t="str">
        <f>CONCATENATE(予約申込書!I147,予約申込書!I148,予約申込書!K146,予約申込書!K147,予約申込書!K148)</f>
        <v/>
      </c>
      <c r="J30" s="45" t="str">
        <f>IF(予約申込書!M149="","",予約申込書!M149)</f>
        <v/>
      </c>
      <c r="K30" s="45" t="str">
        <f>IF(予約申込書!G146="","",予約申込書!G146)</f>
        <v/>
      </c>
      <c r="L30" s="45" t="str">
        <f>IF(予約申込書!G147="","",予約申込書!G147)</f>
        <v/>
      </c>
      <c r="M30" s="45" t="str">
        <f>IF(予約申込書!G148="","",予約申込書!G148)</f>
        <v/>
      </c>
      <c r="N30" s="45" t="str">
        <f>予約申込書!D149&amp;予約申込書!E149</f>
        <v/>
      </c>
      <c r="O30" s="45" t="e">
        <f t="shared" si="1"/>
        <v>#VALUE!</v>
      </c>
      <c r="Q30" s="45" t="e">
        <f t="shared" si="2"/>
        <v>#VALUE!</v>
      </c>
      <c r="R30" s="45" t="e">
        <f t="shared" si="0"/>
        <v>#VALUE!</v>
      </c>
      <c r="S30" s="45" t="e">
        <f t="shared" si="3"/>
        <v>#VALUE!</v>
      </c>
      <c r="T30" s="45" t="e">
        <f t="shared" si="4"/>
        <v>#VALUE!</v>
      </c>
      <c r="U30" s="45" t="e">
        <f t="shared" si="5"/>
        <v>#VALUE!</v>
      </c>
      <c r="V30" s="45" t="e">
        <f t="shared" si="6"/>
        <v>#VALUE!</v>
      </c>
      <c r="W30" s="45" t="e">
        <f t="shared" si="7"/>
        <v>#VALUE!</v>
      </c>
      <c r="Y30" s="45" t="e">
        <f t="shared" si="8"/>
        <v>#VALUE!</v>
      </c>
      <c r="AA30" s="45" t="e">
        <f t="shared" si="9"/>
        <v>#VALUE!</v>
      </c>
    </row>
    <row r="31" spans="1:27" s="45" customFormat="1">
      <c r="A31" s="45" t="str">
        <f>IF(予約申込書!C150="","",予約申込書!C150)</f>
        <v/>
      </c>
      <c r="B31" s="45" t="str">
        <f>IF(予約申込書!C151="","",予約申込書!C151)</f>
        <v/>
      </c>
      <c r="C31" s="50" t="str">
        <f>IF(予約申込書!M150="","",予約申込書!M150)</f>
        <v/>
      </c>
      <c r="D31" s="45" t="str">
        <f>IF(予約申込書!C152="","",予約申込書!C152)</f>
        <v/>
      </c>
      <c r="E31" s="131" t="str">
        <f>IF(予約申込書!E152="","",予約申込書!E152)</f>
        <v/>
      </c>
      <c r="F31" s="177"/>
      <c r="G31" s="45" t="str">
        <f>IF(予約申込書!K153="","",予約申込書!K153)</f>
        <v/>
      </c>
      <c r="H31" s="45" t="str">
        <f>IF(予約申込書!I150="","",予約申込書!I150)</f>
        <v/>
      </c>
      <c r="I31" s="45" t="str">
        <f>CONCATENATE(予約申込書!I151,予約申込書!I152,予約申込書!K150,予約申込書!K151,予約申込書!K152)</f>
        <v/>
      </c>
      <c r="J31" s="45" t="str">
        <f>IF(予約申込書!M153="","",予約申込書!M153)</f>
        <v/>
      </c>
      <c r="K31" s="45" t="str">
        <f>IF(予約申込書!G150="","",予約申込書!G150)</f>
        <v/>
      </c>
      <c r="L31" s="45" t="str">
        <f>IF(予約申込書!G151="","",予約申込書!G151)</f>
        <v/>
      </c>
      <c r="M31" s="45" t="str">
        <f>IF(予約申込書!G152="","",予約申込書!G152)</f>
        <v/>
      </c>
      <c r="N31" s="45" t="str">
        <f>予約申込書!D153&amp;予約申込書!E153</f>
        <v/>
      </c>
      <c r="O31" s="45" t="e">
        <f t="shared" si="1"/>
        <v>#VALUE!</v>
      </c>
      <c r="Q31" s="45" t="e">
        <f t="shared" si="2"/>
        <v>#VALUE!</v>
      </c>
      <c r="R31" s="45" t="e">
        <f t="shared" si="0"/>
        <v>#VALUE!</v>
      </c>
      <c r="S31" s="45" t="e">
        <f t="shared" si="3"/>
        <v>#VALUE!</v>
      </c>
      <c r="T31" s="45" t="e">
        <f t="shared" si="4"/>
        <v>#VALUE!</v>
      </c>
      <c r="U31" s="45" t="e">
        <f t="shared" si="5"/>
        <v>#VALUE!</v>
      </c>
      <c r="V31" s="45" t="e">
        <f t="shared" si="6"/>
        <v>#VALUE!</v>
      </c>
      <c r="W31" s="45" t="e">
        <f t="shared" si="7"/>
        <v>#VALUE!</v>
      </c>
      <c r="Y31" s="45" t="e">
        <f t="shared" si="8"/>
        <v>#VALUE!</v>
      </c>
      <c r="AA31" s="45" t="e">
        <f t="shared" si="9"/>
        <v>#VALUE!</v>
      </c>
    </row>
    <row r="32" spans="1:27" s="45" customFormat="1">
      <c r="A32" s="45" t="str">
        <f>IF(予約申込書!C154="","",予約申込書!C154)</f>
        <v/>
      </c>
      <c r="B32" s="45" t="str">
        <f>IF(予約申込書!C155="","",予約申込書!C155)</f>
        <v/>
      </c>
      <c r="C32" s="50" t="str">
        <f>IF(予約申込書!M154="","",予約申込書!M154)</f>
        <v/>
      </c>
      <c r="D32" s="45" t="str">
        <f>IF(予約申込書!C156="","",予約申込書!C156)</f>
        <v/>
      </c>
      <c r="E32" s="131" t="str">
        <f>IF(予約申込書!E156="","",予約申込書!E156)</f>
        <v/>
      </c>
      <c r="F32" s="177"/>
      <c r="G32" s="45" t="str">
        <f>IF(予約申込書!K157="","",予約申込書!K157)</f>
        <v/>
      </c>
      <c r="H32" s="45" t="str">
        <f>IF(予約申込書!I154="","",予約申込書!I154)</f>
        <v/>
      </c>
      <c r="I32" s="45" t="str">
        <f>CONCATENATE(予約申込書!I155,予約申込書!I156,予約申込書!K154,予約申込書!K155,予約申込書!K156)</f>
        <v/>
      </c>
      <c r="J32" s="45" t="str">
        <f>IF(予約申込書!M157="","",予約申込書!M157)</f>
        <v/>
      </c>
      <c r="K32" s="45" t="str">
        <f>IF(予約申込書!G154="","",予約申込書!G154)</f>
        <v/>
      </c>
      <c r="L32" s="45" t="str">
        <f>IF(予約申込書!G155="","",予約申込書!G155)</f>
        <v/>
      </c>
      <c r="M32" s="45" t="str">
        <f>IF(予約申込書!G156="","",予約申込書!G156)</f>
        <v/>
      </c>
      <c r="N32" s="45" t="str">
        <f>予約申込書!D157&amp;予約申込書!E157</f>
        <v/>
      </c>
      <c r="O32" s="45" t="e">
        <f t="shared" si="1"/>
        <v>#VALUE!</v>
      </c>
      <c r="Q32" s="45" t="e">
        <f t="shared" si="2"/>
        <v>#VALUE!</v>
      </c>
      <c r="R32" s="45" t="e">
        <f t="shared" si="0"/>
        <v>#VALUE!</v>
      </c>
      <c r="S32" s="45" t="e">
        <f t="shared" si="3"/>
        <v>#VALUE!</v>
      </c>
      <c r="T32" s="45" t="e">
        <f t="shared" si="4"/>
        <v>#VALUE!</v>
      </c>
      <c r="U32" s="45" t="e">
        <f t="shared" si="5"/>
        <v>#VALUE!</v>
      </c>
      <c r="V32" s="45" t="e">
        <f t="shared" si="6"/>
        <v>#VALUE!</v>
      </c>
      <c r="W32" s="45" t="e">
        <f t="shared" si="7"/>
        <v>#VALUE!</v>
      </c>
      <c r="Y32" s="45" t="e">
        <f t="shared" si="8"/>
        <v>#VALUE!</v>
      </c>
      <c r="AA32" s="45" t="e">
        <f t="shared" si="9"/>
        <v>#VALUE!</v>
      </c>
    </row>
    <row r="33" spans="1:27" s="45" customFormat="1">
      <c r="A33" s="45" t="str">
        <f>IF(予約申込書!C158="","",予約申込書!C158)</f>
        <v/>
      </c>
      <c r="B33" s="45" t="str">
        <f>IF(予約申込書!C159="","",予約申込書!C159)</f>
        <v/>
      </c>
      <c r="C33" s="50" t="str">
        <f>IF(予約申込書!M158="","",予約申込書!M158)</f>
        <v/>
      </c>
      <c r="D33" s="45" t="str">
        <f>IF(予約申込書!C160="","",予約申込書!C160)</f>
        <v/>
      </c>
      <c r="E33" s="131" t="str">
        <f>IF(予約申込書!E160="","",予約申込書!E160)</f>
        <v/>
      </c>
      <c r="F33" s="177"/>
      <c r="G33" s="45" t="str">
        <f>IF(予約申込書!K161="","",予約申込書!K161)</f>
        <v/>
      </c>
      <c r="H33" s="45" t="str">
        <f>IF(予約申込書!I158="","",予約申込書!I158)</f>
        <v/>
      </c>
      <c r="I33" s="45" t="str">
        <f>CONCATENATE(予約申込書!I159,予約申込書!I160,予約申込書!K158,予約申込書!K159,予約申込書!K160)</f>
        <v/>
      </c>
      <c r="J33" s="45" t="str">
        <f>IF(予約申込書!M161="","",予約申込書!M161)</f>
        <v/>
      </c>
      <c r="K33" s="45" t="str">
        <f>IF(予約申込書!G158="","",予約申込書!G158)</f>
        <v/>
      </c>
      <c r="L33" s="45" t="str">
        <f>IF(予約申込書!G159="","",予約申込書!G159)</f>
        <v/>
      </c>
      <c r="M33" s="45" t="str">
        <f>IF(予約申込書!G160="","",予約申込書!G160)</f>
        <v/>
      </c>
      <c r="N33" s="45" t="str">
        <f>予約申込書!D161&amp;予約申込書!E161</f>
        <v/>
      </c>
      <c r="O33" s="45" t="e">
        <f t="shared" si="1"/>
        <v>#VALUE!</v>
      </c>
      <c r="Q33" s="45" t="e">
        <f t="shared" si="2"/>
        <v>#VALUE!</v>
      </c>
      <c r="R33" s="45" t="e">
        <f t="shared" si="0"/>
        <v>#VALUE!</v>
      </c>
      <c r="S33" s="45" t="e">
        <f t="shared" si="3"/>
        <v>#VALUE!</v>
      </c>
      <c r="T33" s="45" t="e">
        <f t="shared" si="4"/>
        <v>#VALUE!</v>
      </c>
      <c r="U33" s="45" t="e">
        <f t="shared" si="5"/>
        <v>#VALUE!</v>
      </c>
      <c r="V33" s="45" t="e">
        <f t="shared" si="6"/>
        <v>#VALUE!</v>
      </c>
      <c r="W33" s="45" t="e">
        <f t="shared" si="7"/>
        <v>#VALUE!</v>
      </c>
      <c r="Y33" s="45" t="e">
        <f t="shared" si="8"/>
        <v>#VALUE!</v>
      </c>
      <c r="AA33" s="45" t="e">
        <f t="shared" si="9"/>
        <v>#VALUE!</v>
      </c>
    </row>
    <row r="34" spans="1:27" s="45" customFormat="1">
      <c r="A34" s="45" t="str">
        <f>IF(予約申込書!C162="","",予約申込書!C162)</f>
        <v/>
      </c>
      <c r="B34" s="45" t="str">
        <f>IF(予約申込書!C163="","",予約申込書!C163)</f>
        <v/>
      </c>
      <c r="C34" s="50" t="str">
        <f>IF(予約申込書!M162="","",予約申込書!M162)</f>
        <v/>
      </c>
      <c r="D34" s="45" t="str">
        <f>IF(予約申込書!C164="","",予約申込書!C164)</f>
        <v/>
      </c>
      <c r="E34" s="131" t="str">
        <f>IF(予約申込書!E164="","",予約申込書!E164)</f>
        <v/>
      </c>
      <c r="F34" s="177"/>
      <c r="G34" s="45" t="str">
        <f>IF(予約申込書!K165="","",予約申込書!K165)</f>
        <v/>
      </c>
      <c r="H34" s="45" t="str">
        <f>IF(予約申込書!I162="","",予約申込書!I162)</f>
        <v/>
      </c>
      <c r="I34" s="45" t="str">
        <f>CONCATENATE(予約申込書!I163,予約申込書!I164,予約申込書!K162,予約申込書!K163,予約申込書!K164)</f>
        <v/>
      </c>
      <c r="J34" s="45" t="str">
        <f>IF(予約申込書!M165="","",予約申込書!M165)</f>
        <v/>
      </c>
      <c r="K34" s="45" t="str">
        <f>IF(予約申込書!G162="","",予約申込書!G162)</f>
        <v/>
      </c>
      <c r="L34" s="45" t="str">
        <f>IF(予約申込書!G163="","",予約申込書!G163)</f>
        <v/>
      </c>
      <c r="M34" s="45" t="str">
        <f>IF(予約申込書!G164="","",予約申込書!G164)</f>
        <v/>
      </c>
      <c r="N34" s="45" t="str">
        <f>予約申込書!D165&amp;予約申込書!E165</f>
        <v/>
      </c>
      <c r="O34" s="45" t="e">
        <f t="shared" si="1"/>
        <v>#VALUE!</v>
      </c>
      <c r="Q34" s="45" t="e">
        <f t="shared" si="2"/>
        <v>#VALUE!</v>
      </c>
      <c r="R34" s="45" t="e">
        <f t="shared" si="0"/>
        <v>#VALUE!</v>
      </c>
      <c r="S34" s="45" t="e">
        <f t="shared" si="3"/>
        <v>#VALUE!</v>
      </c>
      <c r="T34" s="45" t="e">
        <f t="shared" si="4"/>
        <v>#VALUE!</v>
      </c>
      <c r="U34" s="45" t="e">
        <f t="shared" si="5"/>
        <v>#VALUE!</v>
      </c>
      <c r="V34" s="45" t="e">
        <f t="shared" si="6"/>
        <v>#VALUE!</v>
      </c>
      <c r="W34" s="45" t="e">
        <f t="shared" si="7"/>
        <v>#VALUE!</v>
      </c>
      <c r="Y34" s="45" t="e">
        <f t="shared" si="8"/>
        <v>#VALUE!</v>
      </c>
      <c r="AA34" s="45" t="e">
        <f t="shared" si="9"/>
        <v>#VALUE!</v>
      </c>
    </row>
    <row r="35" spans="1:27" s="45" customFormat="1">
      <c r="A35" s="45" t="str">
        <f>IF(予約申込書!C166="","",予約申込書!C166)</f>
        <v/>
      </c>
      <c r="B35" s="45" t="str">
        <f>IF(予約申込書!C167="","",予約申込書!C167)</f>
        <v/>
      </c>
      <c r="C35" s="50" t="str">
        <f>IF(予約申込書!M166="","",予約申込書!M166)</f>
        <v/>
      </c>
      <c r="D35" s="45" t="str">
        <f>IF(予約申込書!C168="","",予約申込書!C168)</f>
        <v/>
      </c>
      <c r="E35" s="131" t="str">
        <f>IF(予約申込書!E168="","",予約申込書!E168)</f>
        <v/>
      </c>
      <c r="F35" s="177"/>
      <c r="G35" s="45" t="str">
        <f>IF(予約申込書!K169="","",予約申込書!K169)</f>
        <v/>
      </c>
      <c r="H35" s="45" t="str">
        <f>IF(予約申込書!I166="","",予約申込書!I166)</f>
        <v/>
      </c>
      <c r="I35" s="45" t="str">
        <f>CONCATENATE(予約申込書!I167,予約申込書!I168,予約申込書!K166,予約申込書!K167,予約申込書!K168)</f>
        <v/>
      </c>
      <c r="J35" s="45" t="str">
        <f>IF(予約申込書!M169="","",予約申込書!M169)</f>
        <v/>
      </c>
      <c r="K35" s="45" t="str">
        <f>IF(予約申込書!G166="","",予約申込書!G166)</f>
        <v/>
      </c>
      <c r="L35" s="45" t="str">
        <f>IF(予約申込書!G167="","",予約申込書!G167)</f>
        <v/>
      </c>
      <c r="M35" s="45" t="str">
        <f>IF(予約申込書!G168="","",予約申込書!G168)</f>
        <v/>
      </c>
      <c r="N35" s="45" t="str">
        <f>予約申込書!D169&amp;予約申込書!E169</f>
        <v/>
      </c>
      <c r="O35" s="45" t="e">
        <f t="shared" si="1"/>
        <v>#VALUE!</v>
      </c>
      <c r="Q35" s="45" t="e">
        <f t="shared" si="2"/>
        <v>#VALUE!</v>
      </c>
      <c r="R35" s="45" t="e">
        <f>IF(AND(D38="女",O38&gt;=20,O38&lt;=38,MOD(O38,2)=0),"子宮単独 "," ")</f>
        <v>#VALUE!</v>
      </c>
      <c r="S35" s="45" t="e">
        <f t="shared" si="3"/>
        <v>#VALUE!</v>
      </c>
      <c r="T35" s="45" t="e">
        <f t="shared" si="4"/>
        <v>#VALUE!</v>
      </c>
      <c r="U35" s="45" t="e">
        <f t="shared" si="5"/>
        <v>#VALUE!</v>
      </c>
      <c r="V35" s="45" t="e">
        <f t="shared" si="6"/>
        <v>#VALUE!</v>
      </c>
      <c r="W35" s="45" t="e">
        <f t="shared" si="7"/>
        <v>#VALUE!</v>
      </c>
      <c r="Y35" s="45" t="e">
        <f t="shared" si="8"/>
        <v>#VALUE!</v>
      </c>
      <c r="AA35" s="45" t="e">
        <f t="shared" si="9"/>
        <v>#VALUE!</v>
      </c>
    </row>
    <row r="36" spans="1:27" s="45" customFormat="1">
      <c r="A36" s="45" t="str">
        <f>IF(予約申込書!C170="","",予約申込書!C170)</f>
        <v/>
      </c>
      <c r="B36" s="45" t="str">
        <f>IF(予約申込書!C171="","",予約申込書!C171)</f>
        <v/>
      </c>
      <c r="C36" s="50" t="str">
        <f>IF(予約申込書!M170="","",予約申込書!M170)</f>
        <v/>
      </c>
      <c r="D36" s="45" t="str">
        <f>IF(予約申込書!C172="","",予約申込書!C172)</f>
        <v/>
      </c>
      <c r="E36" s="131" t="str">
        <f>IF(予約申込書!E172="","",予約申込書!E172)</f>
        <v/>
      </c>
      <c r="F36" s="177"/>
      <c r="G36" s="45" t="str">
        <f>IF(予約申込書!K173="","",予約申込書!K173)</f>
        <v/>
      </c>
      <c r="H36" s="45" t="str">
        <f>IF(予約申込書!I170="","",予約申込書!I170)</f>
        <v/>
      </c>
      <c r="I36" s="45" t="str">
        <f>CONCATENATE(予約申込書!I171,予約申込書!I172,予約申込書!K170,予約申込書!K171,予約申込書!K172)</f>
        <v/>
      </c>
      <c r="J36" s="45" t="str">
        <f>IF(予約申込書!M173="","",予約申込書!M173)</f>
        <v/>
      </c>
      <c r="K36" s="45" t="str">
        <f>IF(予約申込書!G170="","",予約申込書!G170)</f>
        <v/>
      </c>
      <c r="L36" s="45" t="str">
        <f>IF(予約申込書!G171="","",予約申込書!G171)</f>
        <v/>
      </c>
      <c r="M36" s="45" t="str">
        <f>IF(予約申込書!G172="","",予約申込書!G172)</f>
        <v/>
      </c>
      <c r="N36" s="45" t="str">
        <f>予約申込書!D173&amp;予約申込書!E173</f>
        <v/>
      </c>
      <c r="O36" s="45" t="e">
        <f t="shared" si="1"/>
        <v>#VALUE!</v>
      </c>
      <c r="Q36" s="45" t="e">
        <f t="shared" si="2"/>
        <v>#VALUE!</v>
      </c>
      <c r="R36" s="45" t="e">
        <f t="shared" ref="R36:R41" si="10">IF(AND(D36="女",O36&gt;=20,O36&lt;=38,MOD(O36,2)=0),"子宮単独 "," ")</f>
        <v>#VALUE!</v>
      </c>
      <c r="S36" s="45" t="e">
        <f t="shared" si="3"/>
        <v>#VALUE!</v>
      </c>
      <c r="T36" s="45" t="e">
        <f t="shared" si="4"/>
        <v>#VALUE!</v>
      </c>
      <c r="U36" s="45" t="e">
        <f t="shared" si="5"/>
        <v>#VALUE!</v>
      </c>
      <c r="V36" s="45" t="e">
        <f t="shared" si="6"/>
        <v>#VALUE!</v>
      </c>
      <c r="W36" s="45" t="e">
        <f t="shared" si="7"/>
        <v>#VALUE!</v>
      </c>
      <c r="Y36" s="45" t="e">
        <f t="shared" si="8"/>
        <v>#VALUE!</v>
      </c>
      <c r="AA36" s="45" t="e">
        <f t="shared" si="9"/>
        <v>#VALUE!</v>
      </c>
    </row>
    <row r="37" spans="1:27" s="45" customFormat="1">
      <c r="A37" s="45" t="str">
        <f>IF(予約申込書!C174="","",予約申込書!C174)</f>
        <v/>
      </c>
      <c r="B37" s="45" t="str">
        <f>IF(予約申込書!C175="","",予約申込書!C175)</f>
        <v/>
      </c>
      <c r="C37" s="50" t="str">
        <f>IF(予約申込書!M174="","",予約申込書!M174)</f>
        <v/>
      </c>
      <c r="D37" s="45" t="str">
        <f>IF(予約申込書!C176="","",予約申込書!C176)</f>
        <v/>
      </c>
      <c r="E37" s="131" t="str">
        <f>IF(予約申込書!E176="","",予約申込書!E176)</f>
        <v/>
      </c>
      <c r="F37" s="177"/>
      <c r="G37" s="45" t="str">
        <f>IF(予約申込書!K177="","",予約申込書!K177)</f>
        <v/>
      </c>
      <c r="H37" s="45" t="str">
        <f>IF(予約申込書!I174="","",予約申込書!I174)</f>
        <v/>
      </c>
      <c r="I37" s="45" t="str">
        <f>CONCATENATE(予約申込書!I175,予約申込書!I176,予約申込書!K174,予約申込書!K175,予約申込書!K176)</f>
        <v/>
      </c>
      <c r="J37" s="45" t="str">
        <f>IF(予約申込書!M177="","",予約申込書!M177)</f>
        <v/>
      </c>
      <c r="K37" s="45" t="str">
        <f>IF(予約申込書!G174="","",予約申込書!G174)</f>
        <v/>
      </c>
      <c r="L37" s="45" t="str">
        <f>IF(予約申込書!G175="","",予約申込書!G175)</f>
        <v/>
      </c>
      <c r="M37" s="45" t="str">
        <f>IF(予約申込書!G176="","",予約申込書!G176)</f>
        <v/>
      </c>
      <c r="N37" s="45" t="str">
        <f>予約申込書!D177&amp;予約申込書!E177</f>
        <v/>
      </c>
      <c r="O37" s="45" t="e">
        <f t="shared" si="1"/>
        <v>#VALUE!</v>
      </c>
      <c r="Q37" s="45" t="e">
        <f t="shared" si="2"/>
        <v>#VALUE!</v>
      </c>
      <c r="R37" s="45" t="e">
        <f t="shared" si="10"/>
        <v>#VALUE!</v>
      </c>
      <c r="S37" s="45" t="e">
        <f t="shared" si="3"/>
        <v>#VALUE!</v>
      </c>
      <c r="T37" s="45" t="e">
        <f t="shared" si="4"/>
        <v>#VALUE!</v>
      </c>
      <c r="U37" s="45" t="e">
        <f t="shared" si="5"/>
        <v>#VALUE!</v>
      </c>
      <c r="V37" s="45" t="e">
        <f t="shared" si="6"/>
        <v>#VALUE!</v>
      </c>
      <c r="W37" s="45" t="e">
        <f t="shared" si="7"/>
        <v>#VALUE!</v>
      </c>
      <c r="Y37" s="45" t="e">
        <f t="shared" si="8"/>
        <v>#VALUE!</v>
      </c>
      <c r="AA37" s="45" t="e">
        <f t="shared" si="9"/>
        <v>#VALUE!</v>
      </c>
    </row>
    <row r="38" spans="1:27" s="45" customFormat="1">
      <c r="A38" s="45" t="str">
        <f>IF(予約申込書!C178="","",予約申込書!C178)</f>
        <v/>
      </c>
      <c r="B38" s="45" t="str">
        <f>IF(予約申込書!C179="","",予約申込書!C179)</f>
        <v/>
      </c>
      <c r="C38" s="50" t="str">
        <f>IF(予約申込書!M178="","",予約申込書!M178)</f>
        <v/>
      </c>
      <c r="D38" s="45" t="str">
        <f>IF(予約申込書!C180="","",予約申込書!C180)</f>
        <v/>
      </c>
      <c r="E38" s="131" t="str">
        <f>IF(予約申込書!E180="","",予約申込書!E180)</f>
        <v/>
      </c>
      <c r="F38" s="177"/>
      <c r="G38" s="45" t="str">
        <f>IF(予約申込書!K181="","",予約申込書!K181)</f>
        <v/>
      </c>
      <c r="H38" s="45" t="str">
        <f>IF(予約申込書!I178="","",予約申込書!I178)</f>
        <v/>
      </c>
      <c r="I38" s="45" t="str">
        <f>CONCATENATE(予約申込書!I179,予約申込書!I180,予約申込書!K178,予約申込書!K179,予約申込書!K180)</f>
        <v/>
      </c>
      <c r="J38" s="45" t="str">
        <f>IF(予約申込書!M181="","",予約申込書!M181)</f>
        <v/>
      </c>
      <c r="K38" s="45" t="str">
        <f>IF(予約申込書!G178="","",予約申込書!G178)</f>
        <v/>
      </c>
      <c r="L38" s="45" t="str">
        <f>IF(予約申込書!G179="","",予約申込書!G179)</f>
        <v/>
      </c>
      <c r="M38" s="45" t="str">
        <f>IF(予約申込書!G180="","",予約申込書!G180)</f>
        <v/>
      </c>
      <c r="N38" s="45" t="str">
        <f>予約申込書!D181&amp;予約申込書!E181</f>
        <v/>
      </c>
      <c r="O38" s="45" t="e">
        <f t="shared" si="1"/>
        <v>#VALUE!</v>
      </c>
      <c r="Q38" s="45" t="e">
        <f t="shared" si="2"/>
        <v>#VALUE!</v>
      </c>
      <c r="R38" s="45" t="e">
        <f t="shared" si="10"/>
        <v>#VALUE!</v>
      </c>
      <c r="S38" s="45" t="e">
        <f t="shared" si="3"/>
        <v>#VALUE!</v>
      </c>
      <c r="T38" s="45" t="e">
        <f t="shared" si="4"/>
        <v>#VALUE!</v>
      </c>
      <c r="U38" s="45" t="e">
        <f t="shared" si="5"/>
        <v>#VALUE!</v>
      </c>
      <c r="V38" s="45" t="e">
        <f t="shared" si="6"/>
        <v>#VALUE!</v>
      </c>
      <c r="W38" s="45" t="e">
        <f t="shared" si="7"/>
        <v>#VALUE!</v>
      </c>
      <c r="Y38" s="45" t="e">
        <f t="shared" si="8"/>
        <v>#VALUE!</v>
      </c>
      <c r="AA38" s="45" t="e">
        <f t="shared" si="9"/>
        <v>#VALUE!</v>
      </c>
    </row>
    <row r="39" spans="1:27" s="45" customFormat="1">
      <c r="A39" s="45" t="str">
        <f>IF(予約申込書!C182="","",予約申込書!C182)</f>
        <v/>
      </c>
      <c r="B39" s="45" t="str">
        <f>IF(予約申込書!C183="","",予約申込書!C183)</f>
        <v/>
      </c>
      <c r="C39" s="50" t="str">
        <f>IF(予約申込書!M182="","",予約申込書!M182)</f>
        <v/>
      </c>
      <c r="D39" s="45" t="str">
        <f>IF(予約申込書!C184="","",予約申込書!C184)</f>
        <v/>
      </c>
      <c r="E39" s="131" t="str">
        <f>IF(予約申込書!E184="","",予約申込書!E184)</f>
        <v/>
      </c>
      <c r="F39" s="177"/>
      <c r="G39" s="45" t="str">
        <f>IF(予約申込書!K185="","",予約申込書!K185)</f>
        <v/>
      </c>
      <c r="H39" s="45" t="str">
        <f>IF(予約申込書!I182="","",予約申込書!I182)</f>
        <v/>
      </c>
      <c r="I39" s="45" t="str">
        <f>CONCATENATE(予約申込書!I183,予約申込書!I184,予約申込書!K182,予約申込書!K183,予約申込書!K184)</f>
        <v/>
      </c>
      <c r="J39" s="45" t="str">
        <f>IF(予約申込書!M185="","",予約申込書!M185)</f>
        <v/>
      </c>
      <c r="K39" s="45" t="str">
        <f>IF(予約申込書!G182="","",予約申込書!G182)</f>
        <v/>
      </c>
      <c r="L39" s="45" t="str">
        <f>IF(予約申込書!G183="","",予約申込書!G183)</f>
        <v/>
      </c>
      <c r="M39" s="45" t="str">
        <f>IF(予約申込書!G184="","",予約申込書!G184)</f>
        <v/>
      </c>
      <c r="N39" s="45" t="str">
        <f>予約申込書!D185&amp;予約申込書!E185</f>
        <v/>
      </c>
      <c r="O39" s="45" t="e">
        <f t="shared" si="1"/>
        <v>#VALUE!</v>
      </c>
      <c r="Q39" s="45" t="e">
        <f t="shared" si="2"/>
        <v>#VALUE!</v>
      </c>
      <c r="R39" s="45" t="e">
        <f t="shared" si="10"/>
        <v>#VALUE!</v>
      </c>
      <c r="S39" s="45" t="e">
        <f t="shared" si="3"/>
        <v>#VALUE!</v>
      </c>
      <c r="T39" s="45" t="e">
        <f t="shared" si="4"/>
        <v>#VALUE!</v>
      </c>
      <c r="U39" s="45" t="e">
        <f t="shared" si="5"/>
        <v>#VALUE!</v>
      </c>
      <c r="V39" s="45" t="e">
        <f t="shared" si="6"/>
        <v>#VALUE!</v>
      </c>
      <c r="W39" s="45" t="e">
        <f t="shared" si="7"/>
        <v>#VALUE!</v>
      </c>
      <c r="Y39" s="45" t="e">
        <f t="shared" si="8"/>
        <v>#VALUE!</v>
      </c>
      <c r="AA39" s="45" t="e">
        <f t="shared" si="9"/>
        <v>#VALUE!</v>
      </c>
    </row>
    <row r="40" spans="1:27" s="45" customFormat="1">
      <c r="A40" s="45" t="str">
        <f>IF(予約申込書!C186="","",予約申込書!C186)</f>
        <v/>
      </c>
      <c r="B40" s="45" t="str">
        <f>IF(予約申込書!C187="","",予約申込書!C187)</f>
        <v/>
      </c>
      <c r="C40" s="50" t="str">
        <f>IF(予約申込書!M186="","",予約申込書!M186)</f>
        <v/>
      </c>
      <c r="D40" s="45" t="str">
        <f>IF(予約申込書!C188="","",予約申込書!C188)</f>
        <v/>
      </c>
      <c r="E40" s="131" t="str">
        <f>IF(予約申込書!E188="","",予約申込書!E188)</f>
        <v/>
      </c>
      <c r="F40" s="177"/>
      <c r="G40" s="45" t="str">
        <f>IF(予約申込書!K189="","",予約申込書!K189)</f>
        <v/>
      </c>
      <c r="H40" s="45" t="str">
        <f>IF(予約申込書!I186="","",予約申込書!I186)</f>
        <v/>
      </c>
      <c r="I40" s="45" t="str">
        <f>CONCATENATE(予約申込書!I187,予約申込書!I188,予約申込書!K186,予約申込書!K187,予約申込書!K188)</f>
        <v/>
      </c>
      <c r="J40" s="45" t="str">
        <f>IF(予約申込書!M189="","",予約申込書!M189)</f>
        <v/>
      </c>
      <c r="K40" s="45" t="str">
        <f>IF(予約申込書!G186="","",予約申込書!G186)</f>
        <v/>
      </c>
      <c r="L40" s="45" t="str">
        <f>IF(予約申込書!G187="","",予約申込書!G187)</f>
        <v/>
      </c>
      <c r="M40" s="45" t="str">
        <f>IF(予約申込書!G188="","",予約申込書!G188)</f>
        <v/>
      </c>
      <c r="N40" s="45" t="str">
        <f>予約申込書!D189&amp;予約申込書!E189</f>
        <v/>
      </c>
      <c r="O40" s="45" t="e">
        <f t="shared" si="1"/>
        <v>#VALUE!</v>
      </c>
      <c r="Q40" s="45" t="e">
        <f t="shared" si="2"/>
        <v>#VALUE!</v>
      </c>
      <c r="R40" s="45" t="e">
        <f t="shared" si="10"/>
        <v>#VALUE!</v>
      </c>
      <c r="S40" s="45" t="e">
        <f t="shared" si="3"/>
        <v>#VALUE!</v>
      </c>
      <c r="T40" s="45" t="e">
        <f t="shared" si="4"/>
        <v>#VALUE!</v>
      </c>
      <c r="U40" s="45" t="e">
        <f t="shared" si="5"/>
        <v>#VALUE!</v>
      </c>
      <c r="V40" s="45" t="e">
        <f t="shared" si="6"/>
        <v>#VALUE!</v>
      </c>
      <c r="W40" s="45" t="e">
        <f t="shared" si="7"/>
        <v>#VALUE!</v>
      </c>
      <c r="Y40" s="45" t="e">
        <f t="shared" si="8"/>
        <v>#VALUE!</v>
      </c>
      <c r="AA40" s="45" t="e">
        <f t="shared" si="9"/>
        <v>#VALUE!</v>
      </c>
    </row>
    <row r="41" spans="1:27" s="45" customFormat="1">
      <c r="A41" s="45" t="str">
        <f>IF(予約申込書!C190="","",予約申込書!C190)</f>
        <v/>
      </c>
      <c r="B41" s="45" t="str">
        <f>IF(予約申込書!C191="","",予約申込書!C191)</f>
        <v/>
      </c>
      <c r="C41" s="50" t="str">
        <f>IF(予約申込書!M190="","",予約申込書!M190)</f>
        <v/>
      </c>
      <c r="D41" s="45" t="str">
        <f>IF(予約申込書!C192="","",予約申込書!C192)</f>
        <v/>
      </c>
      <c r="E41" s="131" t="str">
        <f>IF(予約申込書!E192="","",予約申込書!E192)</f>
        <v/>
      </c>
      <c r="F41" s="177"/>
      <c r="G41" s="45" t="str">
        <f>IF(予約申込書!K193="","",予約申込書!K193)</f>
        <v/>
      </c>
      <c r="H41" s="45" t="str">
        <f>IF(予約申込書!I190="","",予約申込書!I190)</f>
        <v/>
      </c>
      <c r="I41" s="45" t="str">
        <f>CONCATENATE(予約申込書!I191,予約申込書!I192,予約申込書!K190,予約申込書!K191,予約申込書!K192)</f>
        <v/>
      </c>
      <c r="J41" s="45" t="str">
        <f>IF(予約申込書!M193="","",予約申込書!M193)</f>
        <v/>
      </c>
      <c r="K41" s="45" t="str">
        <f>IF(予約申込書!G190="","",予約申込書!G190)</f>
        <v/>
      </c>
      <c r="L41" s="45" t="str">
        <f>IF(予約申込書!G191="","",予約申込書!G191)</f>
        <v/>
      </c>
      <c r="M41" s="45" t="str">
        <f>IF(予約申込書!G192="","",予約申込書!G192)</f>
        <v/>
      </c>
      <c r="N41" s="45" t="str">
        <f>予約申込書!D193&amp;予約申込書!E193</f>
        <v/>
      </c>
      <c r="O41" s="45" t="e">
        <f t="shared" si="1"/>
        <v>#VALUE!</v>
      </c>
      <c r="Q41" s="45" t="e">
        <f t="shared" si="2"/>
        <v>#VALUE!</v>
      </c>
      <c r="R41" s="45" t="e">
        <f t="shared" si="10"/>
        <v>#VALUE!</v>
      </c>
      <c r="S41" s="45" t="e">
        <f t="shared" si="3"/>
        <v>#VALUE!</v>
      </c>
      <c r="T41" s="45" t="e">
        <f t="shared" si="4"/>
        <v>#VALUE!</v>
      </c>
      <c r="U41" s="45" t="e">
        <f t="shared" si="5"/>
        <v>#VALUE!</v>
      </c>
      <c r="V41" s="45" t="e">
        <f t="shared" si="6"/>
        <v>#VALUE!</v>
      </c>
      <c r="W41" s="45" t="e">
        <f t="shared" si="7"/>
        <v>#VALUE!</v>
      </c>
      <c r="Y41" s="45" t="e">
        <f t="shared" si="8"/>
        <v>#VALUE!</v>
      </c>
      <c r="AA41" s="45" t="e">
        <f t="shared" si="9"/>
        <v>#VALUE!</v>
      </c>
    </row>
  </sheetData>
  <sortState ref="A2:M3">
    <sortCondition ref="C2:C3"/>
  </sortState>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予約申込書</vt:lpstr>
      <vt:lpstr>使い方</vt:lpstr>
      <vt:lpstr>出力様式</vt:lpstr>
      <vt:lpstr>受診資格一括確認</vt:lpstr>
      <vt:lpstr>ﾃﾞｰﾀ</vt:lpstr>
      <vt:lpstr>予約申込書!Print_Area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2006-09-13T11:12:02Z</dcterms:created>
  <dcterms:modified xsi:type="dcterms:W3CDTF">2026-03-05T07:21:52Z</dcterms:modified>
</cp:coreProperties>
</file>